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ayment Records" sheetId="1" r:id="rId1"/>
    <sheet name="Scheduled Payments" sheetId="2" r:id="rId2"/>
    <sheet name="Fine Worksheet" sheetId="3" r:id="rId3"/>
  </sheets>
  <calcPr calcId="145621"/>
</workbook>
</file>

<file path=xl/calcChain.xml><?xml version="1.0" encoding="utf-8"?>
<calcChain xmlns="http://schemas.openxmlformats.org/spreadsheetml/2006/main">
  <c r="A16" i="3" l="1"/>
  <c r="H568" i="1"/>
  <c r="Q485" i="1"/>
  <c r="O485" i="1"/>
  <c r="H567" i="1" s="1"/>
  <c r="H559" i="1"/>
  <c r="N485" i="1" l="1"/>
  <c r="A26" i="3" l="1"/>
  <c r="A27" i="3" s="1"/>
  <c r="A17" i="3" l="1"/>
  <c r="A15" i="3"/>
  <c r="A9" i="3"/>
  <c r="A10" i="3" s="1"/>
  <c r="A7" i="3"/>
  <c r="A5" i="3"/>
  <c r="A11" i="3" l="1"/>
  <c r="A19" i="3" s="1"/>
  <c r="A13" i="3"/>
  <c r="C190" i="2"/>
  <c r="B190" i="2"/>
  <c r="B165" i="2"/>
  <c r="C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4" i="2"/>
  <c r="B7" i="2"/>
  <c r="B9" i="2" s="1"/>
  <c r="I483" i="1"/>
  <c r="A20" i="3" l="1"/>
  <c r="A22" i="3"/>
  <c r="A21" i="3"/>
  <c r="D9" i="2"/>
  <c r="C9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H557" i="1"/>
  <c r="H556" i="1"/>
  <c r="C10" i="2" l="1"/>
  <c r="D10" i="2" s="1"/>
  <c r="C11" i="2" l="1"/>
  <c r="D11" i="2" s="1"/>
  <c r="C12" i="2" s="1"/>
  <c r="D12" i="2" s="1"/>
  <c r="C13" i="2" s="1"/>
  <c r="D13" i="2" s="1"/>
  <c r="C14" i="2" s="1"/>
  <c r="L479" i="1"/>
  <c r="L478" i="1"/>
  <c r="L477" i="1"/>
  <c r="L476" i="1"/>
  <c r="D14" i="2" l="1"/>
  <c r="L448" i="1"/>
  <c r="L447" i="1"/>
  <c r="L440" i="1"/>
  <c r="L439" i="1"/>
  <c r="L438" i="1"/>
  <c r="L437" i="1"/>
  <c r="L436" i="1"/>
  <c r="L435" i="1"/>
  <c r="L434" i="1"/>
  <c r="L433" i="1"/>
  <c r="L432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6" i="1"/>
  <c r="L405" i="1"/>
  <c r="L404" i="1"/>
  <c r="L403" i="1"/>
  <c r="L402" i="1"/>
  <c r="L401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1" i="1"/>
  <c r="L370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05" i="1"/>
  <c r="L304" i="1"/>
  <c r="P267" i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4" i="1" s="1"/>
  <c r="P266" i="1"/>
  <c r="P265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266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37" i="1"/>
  <c r="L236" i="1"/>
  <c r="L235" i="1"/>
  <c r="L234" i="1"/>
  <c r="L193" i="1"/>
  <c r="L194" i="1"/>
  <c r="L195" i="1"/>
  <c r="L196" i="1"/>
  <c r="L197" i="1"/>
  <c r="L198" i="1"/>
  <c r="L199" i="1"/>
  <c r="L206" i="1"/>
  <c r="L207" i="1"/>
  <c r="L208" i="1"/>
  <c r="L209" i="1"/>
  <c r="L210" i="1"/>
  <c r="L211" i="1"/>
  <c r="L212" i="1"/>
  <c r="L213" i="1"/>
  <c r="L214" i="1"/>
  <c r="L215" i="1"/>
  <c r="L216" i="1"/>
  <c r="L218" i="1"/>
  <c r="L219" i="1"/>
  <c r="L220" i="1"/>
  <c r="L221" i="1"/>
  <c r="L222" i="1"/>
  <c r="L223" i="1"/>
  <c r="L226" i="1"/>
  <c r="L227" i="1"/>
  <c r="L228" i="1"/>
  <c r="L229" i="1"/>
  <c r="L231" i="1"/>
  <c r="L189" i="1"/>
  <c r="P132" i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31" i="1"/>
  <c r="O132" i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4" i="1" s="1"/>
  <c r="O445" i="1" s="1"/>
  <c r="O446" i="1" s="1"/>
  <c r="O447" i="1" s="1"/>
  <c r="O448" i="1" s="1"/>
  <c r="O131" i="1"/>
  <c r="O130" i="1"/>
  <c r="M132" i="1"/>
  <c r="M133" i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4" i="1" s="1"/>
  <c r="M445" i="1" s="1"/>
  <c r="M446" i="1" s="1"/>
  <c r="M447" i="1" s="1"/>
  <c r="M448" i="1" s="1"/>
  <c r="M475" i="1" s="1"/>
  <c r="M476" i="1" s="1"/>
  <c r="M477" i="1" s="1"/>
  <c r="M478" i="1" s="1"/>
  <c r="M479" i="1" s="1"/>
  <c r="M481" i="1" s="1"/>
  <c r="I481" i="1" s="1"/>
  <c r="I558" i="1" s="1"/>
  <c r="M131" i="1"/>
  <c r="M130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31" i="1"/>
  <c r="N72" i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387" i="1" s="1"/>
  <c r="N388" i="1" s="1"/>
  <c r="N389" i="1" s="1"/>
  <c r="N390" i="1" s="1"/>
  <c r="N391" i="1" s="1"/>
  <c r="N392" i="1" s="1"/>
  <c r="N393" i="1" s="1"/>
  <c r="N394" i="1" s="1"/>
  <c r="N395" i="1" s="1"/>
  <c r="N396" i="1" s="1"/>
  <c r="N397" i="1" s="1"/>
  <c r="N398" i="1" s="1"/>
  <c r="N399" i="1" s="1"/>
  <c r="N400" i="1" s="1"/>
  <c r="N401" i="1" s="1"/>
  <c r="N402" i="1" s="1"/>
  <c r="N403" i="1" s="1"/>
  <c r="N404" i="1" s="1"/>
  <c r="N405" i="1" s="1"/>
  <c r="N406" i="1" s="1"/>
  <c r="N407" i="1" s="1"/>
  <c r="N409" i="1" s="1"/>
  <c r="N410" i="1" s="1"/>
  <c r="N411" i="1" s="1"/>
  <c r="N412" i="1" s="1"/>
  <c r="N413" i="1" s="1"/>
  <c r="N414" i="1" s="1"/>
  <c r="N415" i="1" s="1"/>
  <c r="N416" i="1" s="1"/>
  <c r="N417" i="1" s="1"/>
  <c r="N418" i="1" s="1"/>
  <c r="N419" i="1" s="1"/>
  <c r="N420" i="1" s="1"/>
  <c r="N421" i="1" s="1"/>
  <c r="N422" i="1" s="1"/>
  <c r="N423" i="1" s="1"/>
  <c r="N424" i="1" s="1"/>
  <c r="N425" i="1" s="1"/>
  <c r="N426" i="1" s="1"/>
  <c r="N427" i="1" s="1"/>
  <c r="N428" i="1" s="1"/>
  <c r="N429" i="1" s="1"/>
  <c r="N430" i="1" s="1"/>
  <c r="N431" i="1" s="1"/>
  <c r="N432" i="1" s="1"/>
  <c r="N433" i="1" s="1"/>
  <c r="N434" i="1" s="1"/>
  <c r="N435" i="1" s="1"/>
  <c r="N436" i="1" s="1"/>
  <c r="N437" i="1" s="1"/>
  <c r="N438" i="1" s="1"/>
  <c r="N439" i="1" s="1"/>
  <c r="N440" i="1" s="1"/>
  <c r="N441" i="1" s="1"/>
  <c r="N442" i="1" s="1"/>
  <c r="N444" i="1" s="1"/>
  <c r="N445" i="1" s="1"/>
  <c r="N446" i="1" s="1"/>
  <c r="N447" i="1" s="1"/>
  <c r="N448" i="1" s="1"/>
  <c r="L74" i="1"/>
  <c r="L75" i="1"/>
  <c r="L76" i="1"/>
  <c r="L77" i="1"/>
  <c r="L78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9" i="1"/>
  <c r="L100" i="1"/>
  <c r="L101" i="1"/>
  <c r="L109" i="1"/>
  <c r="L113" i="1"/>
  <c r="L114" i="1"/>
  <c r="L115" i="1"/>
  <c r="L119" i="1"/>
  <c r="L120" i="1"/>
  <c r="L121" i="1"/>
  <c r="L124" i="1"/>
  <c r="L125" i="1"/>
  <c r="L126" i="1"/>
  <c r="L127" i="1"/>
  <c r="L73" i="1"/>
  <c r="N41" i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40" i="1"/>
  <c r="N39" i="1"/>
  <c r="M72" i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41" i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40" i="1"/>
  <c r="M39" i="1"/>
  <c r="L56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P485" i="1" l="1"/>
  <c r="P445" i="1"/>
  <c r="P446" i="1" s="1"/>
  <c r="P447" i="1" s="1"/>
  <c r="P448" i="1" s="1"/>
  <c r="D15" i="2"/>
  <c r="C15" i="2"/>
  <c r="D16" i="2" l="1"/>
  <c r="C16" i="2"/>
  <c r="D17" i="2" l="1"/>
  <c r="C17" i="2"/>
  <c r="D18" i="2" l="1"/>
  <c r="C18" i="2"/>
  <c r="D19" i="2" l="1"/>
  <c r="C19" i="2"/>
  <c r="D20" i="2" l="1"/>
  <c r="C20" i="2"/>
  <c r="D21" i="2" l="1"/>
  <c r="C21" i="2"/>
  <c r="D22" i="2" l="1"/>
  <c r="C22" i="2"/>
  <c r="C23" i="2" l="1"/>
  <c r="C24" i="2" l="1"/>
  <c r="D23" i="2"/>
  <c r="D24" i="2" l="1"/>
  <c r="C25" i="2" l="1"/>
  <c r="D25" i="2" s="1"/>
  <c r="C26" i="2" l="1"/>
  <c r="D26" i="2" s="1"/>
  <c r="C27" i="2" l="1"/>
  <c r="D27" i="2" s="1"/>
  <c r="C28" i="2" l="1"/>
  <c r="D28" i="2" s="1"/>
  <c r="C29" i="2" l="1"/>
  <c r="D29" i="2" s="1"/>
  <c r="C30" i="2" l="1"/>
  <c r="D30" i="2" s="1"/>
  <c r="C31" i="2" l="1"/>
  <c r="D31" i="2" s="1"/>
  <c r="C32" i="2" l="1"/>
  <c r="D32" i="2" s="1"/>
  <c r="C33" i="2" l="1"/>
  <c r="D33" i="2" s="1"/>
  <c r="C34" i="2" l="1"/>
  <c r="D34" i="2" s="1"/>
  <c r="C35" i="2" l="1"/>
  <c r="D35" i="2" s="1"/>
  <c r="C36" i="2" l="1"/>
  <c r="D36" i="2" s="1"/>
  <c r="C37" i="2" l="1"/>
  <c r="D37" i="2" s="1"/>
  <c r="C38" i="2" l="1"/>
  <c r="D38" i="2" s="1"/>
  <c r="C39" i="2" l="1"/>
  <c r="D39" i="2" s="1"/>
  <c r="C40" i="2" l="1"/>
  <c r="D40" i="2" s="1"/>
  <c r="C41" i="2" l="1"/>
  <c r="D41" i="2" s="1"/>
  <c r="C42" i="2" l="1"/>
  <c r="D42" i="2" s="1"/>
  <c r="C43" i="2" l="1"/>
  <c r="D43" i="2" s="1"/>
  <c r="C44" i="2" l="1"/>
  <c r="D44" i="2" s="1"/>
  <c r="C45" i="2" l="1"/>
  <c r="D45" i="2" s="1"/>
  <c r="C46" i="2" l="1"/>
  <c r="D46" i="2" s="1"/>
  <c r="C47" i="2" l="1"/>
  <c r="D47" i="2" s="1"/>
  <c r="C48" i="2" l="1"/>
  <c r="D48" i="2" s="1"/>
  <c r="C49" i="2" l="1"/>
  <c r="D49" i="2" s="1"/>
  <c r="C50" i="2" l="1"/>
  <c r="D50" i="2" s="1"/>
  <c r="C51" i="2" l="1"/>
  <c r="D51" i="2" s="1"/>
  <c r="C52" i="2" l="1"/>
  <c r="D52" i="2" s="1"/>
  <c r="C53" i="2" l="1"/>
  <c r="D53" i="2" s="1"/>
  <c r="C54" i="2" l="1"/>
  <c r="D54" i="2" s="1"/>
  <c r="C55" i="2" l="1"/>
  <c r="D55" i="2" s="1"/>
  <c r="C56" i="2" l="1"/>
  <c r="D56" i="2" s="1"/>
  <c r="C57" i="2" l="1"/>
  <c r="D57" i="2" s="1"/>
  <c r="C58" i="2" l="1"/>
  <c r="D58" i="2" s="1"/>
  <c r="C59" i="2" l="1"/>
  <c r="D59" i="2" s="1"/>
  <c r="C60" i="2" l="1"/>
  <c r="D60" i="2" s="1"/>
  <c r="C61" i="2" l="1"/>
  <c r="D61" i="2" s="1"/>
  <c r="C62" i="2" l="1"/>
  <c r="D62" i="2" s="1"/>
  <c r="C63" i="2" l="1"/>
  <c r="D63" i="2" s="1"/>
  <c r="C64" i="2" l="1"/>
  <c r="D64" i="2" s="1"/>
  <c r="C65" i="2" l="1"/>
  <c r="D65" i="2" s="1"/>
  <c r="C66" i="2" l="1"/>
  <c r="D66" i="2" s="1"/>
  <c r="C67" i="2" l="1"/>
  <c r="D67" i="2" s="1"/>
  <c r="C68" i="2" l="1"/>
  <c r="D68" i="2" s="1"/>
  <c r="C69" i="2" l="1"/>
  <c r="D69" i="2" s="1"/>
  <c r="C70" i="2" l="1"/>
  <c r="D70" i="2" s="1"/>
  <c r="C71" i="2" l="1"/>
  <c r="D71" i="2" s="1"/>
  <c r="C72" i="2" l="1"/>
  <c r="D72" i="2" s="1"/>
  <c r="C73" i="2" l="1"/>
  <c r="D73" i="2" s="1"/>
  <c r="C74" i="2" l="1"/>
  <c r="D74" i="2" s="1"/>
  <c r="C75" i="2" l="1"/>
  <c r="D75" i="2" s="1"/>
  <c r="C76" i="2" s="1"/>
  <c r="D76" i="2" s="1"/>
  <c r="C77" i="2" s="1"/>
  <c r="D77" i="2" s="1"/>
  <c r="C78" i="2" l="1"/>
  <c r="D78" i="2" s="1"/>
  <c r="C79" i="2" l="1"/>
  <c r="D79" i="2" s="1"/>
  <c r="C80" i="2" l="1"/>
  <c r="D80" i="2" s="1"/>
  <c r="C81" i="2" l="1"/>
  <c r="D81" i="2" s="1"/>
  <c r="C82" i="2" l="1"/>
  <c r="D82" i="2" s="1"/>
  <c r="C83" i="2" l="1"/>
  <c r="D83" i="2" s="1"/>
  <c r="C84" i="2" l="1"/>
  <c r="D84" i="2" s="1"/>
  <c r="C85" i="2" l="1"/>
  <c r="D85" i="2" s="1"/>
  <c r="C86" i="2" l="1"/>
  <c r="D86" i="2" s="1"/>
  <c r="C87" i="2" l="1"/>
  <c r="D87" i="2" s="1"/>
  <c r="C88" i="2" l="1"/>
  <c r="D88" i="2" s="1"/>
  <c r="C89" i="2" l="1"/>
  <c r="D89" i="2" s="1"/>
  <c r="C90" i="2" l="1"/>
  <c r="D90" i="2" s="1"/>
  <c r="C91" i="2" l="1"/>
  <c r="D91" i="2" s="1"/>
  <c r="C92" i="2" l="1"/>
  <c r="D92" i="2" s="1"/>
  <c r="C93" i="2" l="1"/>
  <c r="D93" i="2" s="1"/>
  <c r="C94" i="2" l="1"/>
  <c r="D94" i="2" s="1"/>
  <c r="C95" i="2" l="1"/>
  <c r="D95" i="2" s="1"/>
  <c r="C96" i="2" l="1"/>
  <c r="D96" i="2" s="1"/>
  <c r="C97" i="2" l="1"/>
  <c r="D97" i="2" s="1"/>
  <c r="C98" i="2" l="1"/>
  <c r="D98" i="2" s="1"/>
  <c r="C99" i="2" l="1"/>
  <c r="D99" i="2" s="1"/>
  <c r="C100" i="2" l="1"/>
  <c r="D100" i="2" s="1"/>
  <c r="C101" i="2" l="1"/>
  <c r="D101" i="2" s="1"/>
  <c r="C102" i="2" l="1"/>
  <c r="D102" i="2" s="1"/>
  <c r="C103" i="2" l="1"/>
  <c r="D103" i="2" s="1"/>
  <c r="C104" i="2" l="1"/>
  <c r="D104" i="2" s="1"/>
  <c r="C105" i="2" l="1"/>
  <c r="D105" i="2" s="1"/>
  <c r="C106" i="2" l="1"/>
  <c r="D106" i="2" s="1"/>
  <c r="C107" i="2" l="1"/>
  <c r="D107" i="2" s="1"/>
  <c r="C108" i="2" l="1"/>
  <c r="D108" i="2" s="1"/>
  <c r="C109" i="2" l="1"/>
  <c r="D109" i="2" s="1"/>
  <c r="C110" i="2" l="1"/>
  <c r="D110" i="2" s="1"/>
  <c r="C111" i="2" l="1"/>
  <c r="D111" i="2" s="1"/>
  <c r="C112" i="2" l="1"/>
  <c r="D112" i="2" s="1"/>
  <c r="C113" i="2" l="1"/>
  <c r="D113" i="2" s="1"/>
  <c r="C114" i="2" l="1"/>
  <c r="D114" i="2" s="1"/>
  <c r="C115" i="2" l="1"/>
  <c r="D115" i="2" s="1"/>
  <c r="C116" i="2" l="1"/>
  <c r="D116" i="2" s="1"/>
  <c r="C117" i="2" l="1"/>
  <c r="D117" i="2" s="1"/>
  <c r="C118" i="2" l="1"/>
  <c r="D118" i="2" s="1"/>
  <c r="C119" i="2" l="1"/>
  <c r="D119" i="2" s="1"/>
  <c r="C120" i="2" l="1"/>
  <c r="D120" i="2" s="1"/>
  <c r="C121" i="2" l="1"/>
  <c r="D121" i="2" s="1"/>
  <c r="C122" i="2" l="1"/>
  <c r="D122" i="2" s="1"/>
  <c r="C123" i="2" l="1"/>
  <c r="D123" i="2" s="1"/>
  <c r="C124" i="2" l="1"/>
  <c r="D124" i="2" s="1"/>
  <c r="C125" i="2" l="1"/>
  <c r="D125" i="2" s="1"/>
  <c r="C126" i="2" l="1"/>
  <c r="D126" i="2" s="1"/>
  <c r="C127" i="2" l="1"/>
  <c r="D127" i="2" s="1"/>
  <c r="C128" i="2" l="1"/>
  <c r="D128" i="2" s="1"/>
  <c r="C129" i="2" l="1"/>
  <c r="D129" i="2" s="1"/>
  <c r="C130" i="2" l="1"/>
  <c r="D130" i="2" s="1"/>
  <c r="C131" i="2" l="1"/>
  <c r="D131" i="2" s="1"/>
  <c r="C132" i="2" l="1"/>
  <c r="D132" i="2" s="1"/>
  <c r="C133" i="2" l="1"/>
  <c r="D133" i="2" s="1"/>
  <c r="C134" i="2" l="1"/>
  <c r="D134" i="2" s="1"/>
  <c r="C135" i="2" l="1"/>
  <c r="D135" i="2" s="1"/>
  <c r="C136" i="2" l="1"/>
  <c r="D136" i="2" s="1"/>
  <c r="C137" i="2" l="1"/>
  <c r="D137" i="2" s="1"/>
  <c r="C138" i="2" l="1"/>
  <c r="D138" i="2" s="1"/>
  <c r="C139" i="2" l="1"/>
  <c r="D139" i="2" s="1"/>
  <c r="C140" i="2" l="1"/>
  <c r="D140" i="2" s="1"/>
  <c r="C141" i="2" l="1"/>
  <c r="D141" i="2" s="1"/>
  <c r="C142" i="2" l="1"/>
  <c r="D142" i="2" s="1"/>
  <c r="C143" i="2" l="1"/>
  <c r="D143" i="2" s="1"/>
  <c r="C144" i="2" l="1"/>
  <c r="D144" i="2" s="1"/>
  <c r="C145" i="2" l="1"/>
  <c r="D145" i="2" s="1"/>
  <c r="C146" i="2" l="1"/>
  <c r="D146" i="2" s="1"/>
  <c r="C147" i="2" l="1"/>
  <c r="D147" i="2" s="1"/>
  <c r="C148" i="2" l="1"/>
  <c r="D148" i="2" s="1"/>
  <c r="C149" i="2" l="1"/>
  <c r="D149" i="2" s="1"/>
  <c r="C150" i="2" l="1"/>
  <c r="D150" i="2" s="1"/>
  <c r="C151" i="2" l="1"/>
  <c r="D151" i="2" s="1"/>
  <c r="C152" i="2" l="1"/>
  <c r="D152" i="2" s="1"/>
  <c r="C153" i="2" l="1"/>
  <c r="D153" i="2" s="1"/>
  <c r="C154" i="2" l="1"/>
  <c r="D154" i="2" s="1"/>
  <c r="C155" i="2" l="1"/>
  <c r="D155" i="2" s="1"/>
  <c r="C156" i="2" l="1"/>
  <c r="D156" i="2" s="1"/>
  <c r="C157" i="2" l="1"/>
  <c r="D157" i="2" s="1"/>
  <c r="C158" i="2" l="1"/>
  <c r="D158" i="2" s="1"/>
  <c r="C159" i="2" l="1"/>
  <c r="D159" i="2" s="1"/>
  <c r="C160" i="2" l="1"/>
  <c r="D160" i="2" s="1"/>
  <c r="C161" i="2" l="1"/>
  <c r="D161" i="2" s="1"/>
  <c r="C162" i="2" l="1"/>
  <c r="D162" i="2" s="1"/>
  <c r="C163" i="2" l="1"/>
  <c r="D163" i="2" s="1"/>
  <c r="C164" i="2" l="1"/>
  <c r="D164" i="2" s="1"/>
  <c r="D165" i="2" s="1"/>
  <c r="D166" i="2" l="1"/>
  <c r="C166" i="2"/>
  <c r="D167" i="2" l="1"/>
  <c r="C167" i="2"/>
  <c r="D168" i="2" l="1"/>
  <c r="C168" i="2"/>
  <c r="D169" i="2" l="1"/>
  <c r="C169" i="2"/>
  <c r="D170" i="2" l="1"/>
  <c r="C170" i="2"/>
  <c r="D171" i="2" l="1"/>
  <c r="C171" i="2"/>
  <c r="D172" i="2" l="1"/>
  <c r="C172" i="2"/>
  <c r="D173" i="2" l="1"/>
  <c r="C173" i="2"/>
  <c r="D174" i="2" l="1"/>
  <c r="C174" i="2"/>
  <c r="D175" i="2" l="1"/>
  <c r="C175" i="2"/>
  <c r="D176" i="2" l="1"/>
  <c r="C176" i="2"/>
  <c r="C177" i="2" l="1"/>
  <c r="D177" i="2" s="1"/>
  <c r="C178" i="2" l="1"/>
  <c r="D178" i="2" s="1"/>
  <c r="C179" i="2" l="1"/>
  <c r="D179" i="2" s="1"/>
  <c r="C180" i="2" l="1"/>
  <c r="D180" i="2" s="1"/>
  <c r="C181" i="2" l="1"/>
  <c r="D181" i="2" s="1"/>
  <c r="C182" i="2" l="1"/>
  <c r="D182" i="2" s="1"/>
  <c r="C183" i="2" l="1"/>
  <c r="D183" i="2" s="1"/>
  <c r="C184" i="2" l="1"/>
  <c r="D184" i="2" s="1"/>
  <c r="C185" i="2" l="1"/>
  <c r="D185" i="2" s="1"/>
  <c r="C186" i="2" l="1"/>
  <c r="D186" i="2" s="1"/>
  <c r="C187" i="2" l="1"/>
  <c r="D187" i="2" s="1"/>
  <c r="C188" i="2" l="1"/>
  <c r="D188" i="2" s="1"/>
</calcChain>
</file>

<file path=xl/sharedStrings.xml><?xml version="1.0" encoding="utf-8"?>
<sst xmlns="http://schemas.openxmlformats.org/spreadsheetml/2006/main" count="228" uniqueCount="170">
  <si>
    <t>Mort Name</t>
  </si>
  <si>
    <t>Street</t>
  </si>
  <si>
    <t>City State Zip</t>
  </si>
  <si>
    <t>Loan Number</t>
  </si>
  <si>
    <t>Transaction Date</t>
  </si>
  <si>
    <t>Transaction Code</t>
  </si>
  <si>
    <t>Due Date</t>
  </si>
  <si>
    <t>Fees Assessed</t>
  </si>
  <si>
    <t>Fees Paid</t>
  </si>
  <si>
    <t>Suspense Amount</t>
  </si>
  <si>
    <t>Principal Amount</t>
  </si>
  <si>
    <t>Interest Amount</t>
  </si>
  <si>
    <t>Escrow Amount</t>
  </si>
  <si>
    <t>Advance Amount</t>
  </si>
  <si>
    <t>Total Amount</t>
  </si>
  <si>
    <t>Principal Balance</t>
  </si>
  <si>
    <t>Escrow Balance</t>
  </si>
  <si>
    <t>Advance Balance</t>
  </si>
  <si>
    <t>Suspense Balance</t>
  </si>
  <si>
    <t>350 Cee Run</t>
  </si>
  <si>
    <t>Bertram, TX 78605</t>
  </si>
  <si>
    <t>David McCrae</t>
  </si>
  <si>
    <t>CUSTOMER ACCOUNT ACTIVITY STATEMENT</t>
  </si>
  <si>
    <t>DATA SOURCE</t>
  </si>
  <si>
    <t>4001 LEADENHALL ROAD</t>
  </si>
  <si>
    <t>MOUNT LAUREL, NJ 08054</t>
  </si>
  <si>
    <t>THE MORTGAGE SERVICE CENTER</t>
  </si>
  <si>
    <t>Recap of Photostat data received from PHH</t>
  </si>
  <si>
    <t xml:space="preserve"> </t>
  </si>
  <si>
    <t>On the basis of the above payment data, PHH claimed default of mortgage and moved to seize collateral and sell on 5 March 2013.</t>
  </si>
  <si>
    <t>Principal balance at that time was $7,758.96, earning at 6.25%</t>
  </si>
  <si>
    <t>Reinstatement claim was proposed for $6,452.66.  Partial payment was refused and returned.</t>
  </si>
  <si>
    <t>Based on generally accepted accounting principles, 15 year mortgage, on 31 December 2012, was prepaid through 1 November 2015</t>
  </si>
  <si>
    <t>Property was protected through Chapter 13 filing, Case 13-10386, approved on 9 May 2013.</t>
  </si>
  <si>
    <t>Item 351, force-placed insurance premiums, is a subject of future litigation for recovery by Owner.  Complaint filed with Texas Attorney General.</t>
  </si>
  <si>
    <t>Account Payments by Chapter 13 Trustee</t>
  </si>
  <si>
    <t>13-10386</t>
  </si>
  <si>
    <t>Trustee</t>
  </si>
  <si>
    <t>Principal - Escrow</t>
  </si>
  <si>
    <t>Payment Transaction Codes</t>
  </si>
  <si>
    <t>Mis-Application Reversal</t>
  </si>
  <si>
    <t>Coupon Payment</t>
  </si>
  <si>
    <t>Non Coupon Payment</t>
  </si>
  <si>
    <t>Principal Curtailment</t>
  </si>
  <si>
    <t>Paid In Full Loan</t>
  </si>
  <si>
    <t>Foreclosure</t>
  </si>
  <si>
    <t>Interest to Investor Paid</t>
  </si>
  <si>
    <t>Non Coupon Payment - Short Escrow</t>
  </si>
  <si>
    <t>Disbursement Transaction Codes</t>
  </si>
  <si>
    <t>Interest on Escrow</t>
  </si>
  <si>
    <t>Escrow Advance</t>
  </si>
  <si>
    <t>MIP/PMI Refund</t>
  </si>
  <si>
    <t>Hazard Refund</t>
  </si>
  <si>
    <t>Tax Refund Current Year</t>
  </si>
  <si>
    <t>Other Deposit</t>
  </si>
  <si>
    <t>Tax Refund Prior Year</t>
  </si>
  <si>
    <t>Escrow Advance Repayment</t>
  </si>
  <si>
    <t>Special Disbursements</t>
  </si>
  <si>
    <t>Insurance Claim to Customer</t>
  </si>
  <si>
    <t>Escrow to Mortgagee (PHH)</t>
  </si>
  <si>
    <t>Excess Escrow to Mortgagor</t>
  </si>
  <si>
    <t>Escrow Mortgagor</t>
  </si>
  <si>
    <t>Payment of PMI/MIP</t>
  </si>
  <si>
    <t>Payment of County/Township Tax</t>
  </si>
  <si>
    <t>Payment of County Tax</t>
  </si>
  <si>
    <t>Payment of City Tax</t>
  </si>
  <si>
    <t>Miscellaneous Tax</t>
  </si>
  <si>
    <t>Payment of School Tax</t>
  </si>
  <si>
    <t>Lien / Tax Authority Disbursements</t>
  </si>
  <si>
    <t>Payment of Homeowners Insurance</t>
  </si>
  <si>
    <t>Payment of Flood Insurance</t>
  </si>
  <si>
    <t>Payment of Earthquake/Windstorm Insurance</t>
  </si>
  <si>
    <t>Payment of Alternative Insurance</t>
  </si>
  <si>
    <t>Condominium Insurance</t>
  </si>
  <si>
    <t>Corporate Advance Transaction Code</t>
  </si>
  <si>
    <t>Advance Recovery</t>
  </si>
  <si>
    <t>Corporate Advance Deposits</t>
  </si>
  <si>
    <t>Non Cash Transaction Codes</t>
  </si>
  <si>
    <t>Adjustable Rate Change</t>
  </si>
  <si>
    <t>Foreclosure Deposits</t>
  </si>
  <si>
    <t>First Principal Balance</t>
  </si>
  <si>
    <t>Non-Cash Adjustment</t>
  </si>
  <si>
    <t>Restricted Monetary Adjustment</t>
  </si>
  <si>
    <t>Service Released</t>
  </si>
  <si>
    <t>Nonsufficient Fund Check Reversed</t>
  </si>
  <si>
    <t>Late Charge Fee</t>
  </si>
  <si>
    <t>Initial Escrow Deposit - Buy Down Fund</t>
  </si>
  <si>
    <t>181 - Paid in Full Loan</t>
  </si>
  <si>
    <t>Restricted Escrow Deposits</t>
  </si>
  <si>
    <t>Buydown Related to Corporate Accounting</t>
  </si>
  <si>
    <t>Payment of Village Tax</t>
  </si>
  <si>
    <t>Corporate Advance Disbursements</t>
  </si>
  <si>
    <t>Restricted Corporate Advance Deposits</t>
  </si>
  <si>
    <t>Late Charge Waived</t>
  </si>
  <si>
    <t>PHH currently claims $9,465 in value of collateral, with no breakdown of claim.</t>
  </si>
  <si>
    <t>CH13 Bankruptcy Payment Records 13-10386</t>
  </si>
  <si>
    <t>N/A-Additional fees paid per BBDFTE POC</t>
  </si>
  <si>
    <t>Trial Balance</t>
  </si>
  <si>
    <t>Principal</t>
  </si>
  <si>
    <t>Paid to Principal</t>
  </si>
  <si>
    <t>Paid to interest</t>
  </si>
  <si>
    <t>Defense of Claim</t>
  </si>
  <si>
    <t>Bankruptcy Fees</t>
  </si>
  <si>
    <t>Document Preparation</t>
  </si>
  <si>
    <t>Ann Little, atty.</t>
  </si>
  <si>
    <t>Ray Fisher, atty.</t>
  </si>
  <si>
    <t>Burnet Court Filing</t>
  </si>
  <si>
    <t>Interest Rate</t>
  </si>
  <si>
    <t>Periods</t>
  </si>
  <si>
    <t>Payment</t>
  </si>
  <si>
    <t>I</t>
  </si>
  <si>
    <t>P</t>
  </si>
  <si>
    <t>Contract Amortization Schedule</t>
  </si>
  <si>
    <t>Owner has paid total fraudulent proof of claim and legal defense fees against wrongful seizure and sale attempt.  Costs will be recovered in future litigation by Owner.</t>
  </si>
  <si>
    <t>Bankruptcy Trustee has disbursed fraudulent proof of claim and legal defense fees in toto through regular periodic payments through 31 December 2013</t>
  </si>
  <si>
    <t>Updated</t>
  </si>
  <si>
    <t>PHH Mortgages serviced</t>
  </si>
  <si>
    <t>Errors</t>
  </si>
  <si>
    <t>Erroneously defaulted</t>
  </si>
  <si>
    <t xml:space="preserve"> x3</t>
  </si>
  <si>
    <t>Penalty Fine</t>
  </si>
  <si>
    <t>Damages/Assets</t>
  </si>
  <si>
    <t>Fine/Assets</t>
  </si>
  <si>
    <t>Salutary Fine</t>
  </si>
  <si>
    <t>Costs</t>
  </si>
  <si>
    <t>Fines + Costs</t>
  </si>
  <si>
    <t>Expense/Assets</t>
  </si>
  <si>
    <t>Damages to Class Worksheet</t>
  </si>
  <si>
    <t>Qui Tam 15% Bonus</t>
  </si>
  <si>
    <t>Qui Tam 25% Bonus</t>
  </si>
  <si>
    <t>Assets of PHH</t>
  </si>
  <si>
    <t>Mortgages in default</t>
  </si>
  <si>
    <t>Damages to Class Member #1</t>
  </si>
  <si>
    <t>SEC Filings</t>
  </si>
  <si>
    <t>Dependent on research</t>
  </si>
  <si>
    <t>Dependent on Jury</t>
  </si>
  <si>
    <t>Prosecution budget</t>
  </si>
  <si>
    <t>Dependent on Prosecutors</t>
  </si>
  <si>
    <t>Movie Gross</t>
  </si>
  <si>
    <t>Movie Net</t>
  </si>
  <si>
    <t>Book</t>
  </si>
  <si>
    <t>Movie Production Expense</t>
  </si>
  <si>
    <t>Homeowner</t>
  </si>
  <si>
    <t>Sandra Bullock</t>
  </si>
  <si>
    <t>BBDFTE</t>
  </si>
  <si>
    <t>Jack Nicholson</t>
  </si>
  <si>
    <t>PHH</t>
  </si>
  <si>
    <t>Keanu Reeves</t>
  </si>
  <si>
    <t>USAA</t>
  </si>
  <si>
    <t>Morgan Freeman</t>
  </si>
  <si>
    <t>Jury</t>
  </si>
  <si>
    <t>Janitor</t>
  </si>
  <si>
    <t>Mole in BBDFTE</t>
  </si>
  <si>
    <t>David Alan Coe</t>
  </si>
  <si>
    <t>Steve Earle</t>
  </si>
  <si>
    <t>Lady Antebellum</t>
  </si>
  <si>
    <t>Natalie Merchant</t>
  </si>
  <si>
    <t>Attorney General</t>
  </si>
  <si>
    <t>Darth Vader</t>
  </si>
  <si>
    <t>Prosecution Team</t>
  </si>
  <si>
    <t>Damages to Class</t>
  </si>
  <si>
    <t>Each Class Member Lawsuit Face Value</t>
  </si>
  <si>
    <t>Bankruptcy complete</t>
  </si>
  <si>
    <t>PHH has provided lien release and recorded in Burnet County 10 March 2014</t>
  </si>
  <si>
    <t>Excess payments to principal</t>
  </si>
  <si>
    <t>Return of escrow funds</t>
  </si>
  <si>
    <t>Recoverable Expense through 4/1/2014</t>
  </si>
  <si>
    <t>PHH currently holds $1636.88 in escrow, advance and suspense balance.</t>
  </si>
  <si>
    <t>PHH is unable to produce satisfactory escrow account reconciliation.</t>
  </si>
  <si>
    <t>PHH holds $1920.27 in excess payments to principal account.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</si>
</sst>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%"/>
    <numFmt numFmtId="166" formatCode="0.00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 applyAlignment="1"/>
    <xf numFmtId="0" fontId="0" fillId="2" borderId="0" xfId="0" applyFill="1" applyAlignment="1">
      <alignment wrapText="1"/>
    </xf>
    <xf numFmtId="44" fontId="0" fillId="2" borderId="0" xfId="1" applyFont="1" applyFill="1" applyAlignment="1">
      <alignment wrapText="1"/>
    </xf>
    <xf numFmtId="0" fontId="0" fillId="2" borderId="0" xfId="0" applyFill="1"/>
    <xf numFmtId="0" fontId="0" fillId="3" borderId="1" xfId="0" applyFill="1" applyBorder="1" applyAlignment="1">
      <alignment wrapText="1"/>
    </xf>
    <xf numFmtId="44" fontId="0" fillId="3" borderId="1" xfId="1" applyFont="1" applyFill="1" applyBorder="1" applyAlignment="1">
      <alignment wrapText="1"/>
    </xf>
    <xf numFmtId="0" fontId="0" fillId="3" borderId="1" xfId="0" applyFill="1" applyBorder="1"/>
    <xf numFmtId="0" fontId="0" fillId="4" borderId="0" xfId="0" applyFill="1" applyAlignment="1">
      <alignment wrapText="1"/>
    </xf>
    <xf numFmtId="44" fontId="0" fillId="4" borderId="0" xfId="1" applyFont="1" applyFill="1" applyAlignment="1">
      <alignment wrapText="1"/>
    </xf>
    <xf numFmtId="0" fontId="0" fillId="4" borderId="0" xfId="0" applyFill="1"/>
    <xf numFmtId="0" fontId="0" fillId="0" borderId="0" xfId="0" applyAlignment="1"/>
    <xf numFmtId="0" fontId="0" fillId="2" borderId="0" xfId="0" applyFill="1" applyAlignment="1"/>
    <xf numFmtId="0" fontId="0" fillId="4" borderId="0" xfId="0" applyFill="1" applyAlignment="1"/>
    <xf numFmtId="0" fontId="0" fillId="5" borderId="0" xfId="0" applyFill="1" applyAlignment="1">
      <alignment wrapText="1"/>
    </xf>
    <xf numFmtId="0" fontId="0" fillId="5" borderId="0" xfId="0" applyFill="1" applyAlignment="1"/>
    <xf numFmtId="44" fontId="0" fillId="5" borderId="0" xfId="1" applyFont="1" applyFill="1" applyAlignment="1">
      <alignment wrapText="1"/>
    </xf>
    <xf numFmtId="0" fontId="0" fillId="5" borderId="0" xfId="0" applyFill="1"/>
    <xf numFmtId="0" fontId="0" fillId="6" borderId="0" xfId="0" applyFill="1" applyAlignment="1">
      <alignment wrapText="1"/>
    </xf>
    <xf numFmtId="0" fontId="0" fillId="6" borderId="0" xfId="0" applyFill="1" applyAlignment="1"/>
    <xf numFmtId="44" fontId="0" fillId="6" borderId="0" xfId="1" applyFont="1" applyFill="1" applyAlignment="1">
      <alignment wrapText="1"/>
    </xf>
    <xf numFmtId="0" fontId="0" fillId="6" borderId="0" xfId="0" applyFill="1"/>
    <xf numFmtId="14" fontId="0" fillId="5" borderId="0" xfId="0" applyNumberFormat="1" applyFill="1" applyAlignment="1">
      <alignment wrapText="1"/>
    </xf>
    <xf numFmtId="14" fontId="0" fillId="2" borderId="0" xfId="0" applyNumberFormat="1" applyFill="1" applyAlignment="1">
      <alignment wrapText="1"/>
    </xf>
    <xf numFmtId="44" fontId="0" fillId="2" borderId="0" xfId="1" applyFont="1" applyFill="1" applyAlignment="1"/>
    <xf numFmtId="0" fontId="0" fillId="7" borderId="0" xfId="0" applyFill="1" applyAlignment="1"/>
    <xf numFmtId="44" fontId="0" fillId="7" borderId="0" xfId="1" applyFont="1" applyFill="1" applyAlignment="1">
      <alignment wrapText="1"/>
    </xf>
    <xf numFmtId="0" fontId="0" fillId="7" borderId="0" xfId="0" applyFill="1"/>
    <xf numFmtId="8" fontId="0" fillId="0" borderId="0" xfId="0" applyNumberFormat="1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14" fontId="0" fillId="2" borderId="0" xfId="0" applyNumberFormat="1" applyFill="1"/>
    <xf numFmtId="8" fontId="0" fillId="2" borderId="0" xfId="0" applyNumberFormat="1" applyFill="1"/>
    <xf numFmtId="44" fontId="0" fillId="2" borderId="0" xfId="0" applyNumberFormat="1" applyFill="1"/>
    <xf numFmtId="43" fontId="0" fillId="0" borderId="0" xfId="2" applyFont="1"/>
    <xf numFmtId="9" fontId="0" fillId="0" borderId="0" xfId="3" applyFont="1"/>
    <xf numFmtId="10" fontId="0" fillId="0" borderId="0" xfId="3" applyNumberFormat="1" applyFont="1"/>
    <xf numFmtId="165" fontId="0" fillId="0" borderId="0" xfId="3" applyNumberFormat="1" applyFont="1"/>
    <xf numFmtId="166" fontId="0" fillId="0" borderId="0" xfId="3" applyNumberFormat="1" applyFon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0"/>
  <sheetViews>
    <sheetView tabSelected="1" workbookViewId="0">
      <pane xSplit="4" ySplit="9" topLeftCell="E454" activePane="bottomRight" state="frozen"/>
      <selection pane="topRight" activeCell="E1" sqref="E1"/>
      <selection pane="bottomLeft" activeCell="A10" sqref="A10"/>
      <selection pane="bottomRight" activeCell="B465" sqref="B465"/>
    </sheetView>
  </sheetViews>
  <sheetFormatPr defaultRowHeight="15" x14ac:dyDescent="0.25"/>
  <cols>
    <col min="1" max="1" width="15.7109375" style="1" customWidth="1"/>
    <col min="2" max="2" width="22.7109375" style="1" customWidth="1"/>
    <col min="3" max="3" width="11.28515625" style="14" customWidth="1"/>
    <col min="4" max="4" width="12.42578125" style="1" customWidth="1"/>
    <col min="5" max="5" width="11" style="3" customWidth="1"/>
    <col min="6" max="6" width="11.7109375" style="3" customWidth="1"/>
    <col min="7" max="7" width="11.42578125" style="3" customWidth="1"/>
    <col min="8" max="8" width="13.5703125" style="3" customWidth="1"/>
    <col min="9" max="9" width="13" style="3" customWidth="1"/>
    <col min="10" max="10" width="12" style="3" customWidth="1"/>
    <col min="11" max="11" width="10.85546875" style="3" customWidth="1"/>
    <col min="12" max="12" width="14.7109375" style="3" customWidth="1"/>
    <col min="13" max="13" width="14.28515625" style="3" customWidth="1"/>
    <col min="14" max="14" width="13" style="3" customWidth="1"/>
    <col min="15" max="15" width="11.5703125" style="3" customWidth="1"/>
    <col min="16" max="16" width="11.42578125" style="3" customWidth="1"/>
    <col min="17" max="17" width="10.5703125" bestFit="1" customWidth="1"/>
  </cols>
  <sheetData>
    <row r="1" spans="1:16" ht="30" x14ac:dyDescent="0.25">
      <c r="A1" s="1" t="s">
        <v>115</v>
      </c>
      <c r="B1" s="2">
        <v>41639</v>
      </c>
      <c r="N1" s="3" t="s">
        <v>23</v>
      </c>
    </row>
    <row r="2" spans="1:16" x14ac:dyDescent="0.25">
      <c r="B2" s="2"/>
      <c r="F2" s="4" t="s">
        <v>22</v>
      </c>
      <c r="N2" s="4" t="s">
        <v>26</v>
      </c>
    </row>
    <row r="3" spans="1:16" x14ac:dyDescent="0.25">
      <c r="A3" s="1" t="s">
        <v>0</v>
      </c>
      <c r="B3" s="1" t="s">
        <v>21</v>
      </c>
      <c r="N3" s="4" t="s">
        <v>24</v>
      </c>
    </row>
    <row r="4" spans="1:16" x14ac:dyDescent="0.25">
      <c r="A4" s="1" t="s">
        <v>1</v>
      </c>
      <c r="B4" s="1" t="s">
        <v>19</v>
      </c>
      <c r="N4" s="4" t="s">
        <v>25</v>
      </c>
    </row>
    <row r="5" spans="1:16" x14ac:dyDescent="0.25">
      <c r="A5" s="1" t="s">
        <v>2</v>
      </c>
      <c r="B5" s="1" t="s">
        <v>20</v>
      </c>
      <c r="N5" s="4" t="s">
        <v>27</v>
      </c>
    </row>
    <row r="6" spans="1:16" x14ac:dyDescent="0.25">
      <c r="N6" s="4" t="s">
        <v>95</v>
      </c>
    </row>
    <row r="7" spans="1:16" x14ac:dyDescent="0.25">
      <c r="A7" s="1" t="s">
        <v>3</v>
      </c>
      <c r="B7" s="1">
        <v>16371056</v>
      </c>
    </row>
    <row r="8" spans="1:16" s="7" customFormat="1" x14ac:dyDescent="0.25">
      <c r="A8" s="5"/>
      <c r="B8" s="5"/>
      <c r="C8" s="1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10" customFormat="1" ht="30" x14ac:dyDescent="0.25">
      <c r="A9" s="8" t="s">
        <v>3</v>
      </c>
      <c r="B9" s="8" t="s">
        <v>4</v>
      </c>
      <c r="C9" s="8" t="s">
        <v>5</v>
      </c>
      <c r="D9" s="8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13</v>
      </c>
      <c r="L9" s="9" t="s">
        <v>14</v>
      </c>
      <c r="M9" s="9" t="s">
        <v>15</v>
      </c>
      <c r="N9" s="9" t="s">
        <v>16</v>
      </c>
      <c r="O9" s="9" t="s">
        <v>17</v>
      </c>
      <c r="P9" s="9" t="s">
        <v>18</v>
      </c>
    </row>
    <row r="10" spans="1:16" x14ac:dyDescent="0.25">
      <c r="A10" s="1">
        <v>16371056</v>
      </c>
      <c r="B10" s="2">
        <v>36892</v>
      </c>
    </row>
    <row r="11" spans="1:16" x14ac:dyDescent="0.25">
      <c r="B11" s="2">
        <v>37189</v>
      </c>
      <c r="C11" s="14">
        <v>142</v>
      </c>
      <c r="H11" s="3">
        <v>72500</v>
      </c>
      <c r="L11" s="3">
        <v>-72500</v>
      </c>
      <c r="M11" s="3">
        <v>72500</v>
      </c>
    </row>
    <row r="12" spans="1:16" x14ac:dyDescent="0.25">
      <c r="B12" s="2">
        <v>37209</v>
      </c>
      <c r="C12" s="14">
        <v>143</v>
      </c>
      <c r="I12" s="3">
        <v>-50.36</v>
      </c>
      <c r="M12" s="3">
        <v>72500</v>
      </c>
    </row>
    <row r="13" spans="1:16" x14ac:dyDescent="0.25">
      <c r="B13" s="2">
        <v>37210</v>
      </c>
      <c r="C13" s="14">
        <v>173</v>
      </c>
      <c r="D13" s="2">
        <v>37226</v>
      </c>
      <c r="J13" s="3">
        <v>977.63</v>
      </c>
      <c r="L13" s="3">
        <v>977.63</v>
      </c>
      <c r="M13" s="3">
        <v>72500</v>
      </c>
      <c r="N13" s="3">
        <v>977.63</v>
      </c>
    </row>
    <row r="14" spans="1:16" x14ac:dyDescent="0.25">
      <c r="B14" s="2">
        <v>37222</v>
      </c>
      <c r="C14" s="14">
        <v>173</v>
      </c>
      <c r="D14" s="2">
        <v>37226</v>
      </c>
      <c r="H14" s="3">
        <v>244.04</v>
      </c>
      <c r="I14" s="3">
        <v>377.6</v>
      </c>
      <c r="J14" s="3">
        <v>81.47</v>
      </c>
      <c r="L14" s="3">
        <v>703.11</v>
      </c>
      <c r="M14" s="3">
        <v>72255.960000000006</v>
      </c>
      <c r="N14" s="3">
        <v>1059.0999999999999</v>
      </c>
    </row>
    <row r="15" spans="1:16" x14ac:dyDescent="0.25">
      <c r="B15" s="2">
        <v>37256</v>
      </c>
      <c r="M15" s="3">
        <v>72255.960000000006</v>
      </c>
      <c r="N15" s="3">
        <v>1059.0999999999999</v>
      </c>
    </row>
    <row r="16" spans="1:16" s="13" customFormat="1" x14ac:dyDescent="0.25">
      <c r="A16" s="11"/>
      <c r="B16" s="11"/>
      <c r="C16" s="16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4" x14ac:dyDescent="0.25">
      <c r="A17" s="1">
        <v>16371056</v>
      </c>
      <c r="B17" s="2">
        <v>37257</v>
      </c>
      <c r="M17" s="3">
        <v>72255.960000000006</v>
      </c>
      <c r="N17" s="3">
        <v>1059.0999999999999</v>
      </c>
    </row>
    <row r="18" spans="1:14" x14ac:dyDescent="0.25">
      <c r="B18" s="2">
        <v>37270</v>
      </c>
      <c r="C18" s="14">
        <v>171</v>
      </c>
      <c r="D18" s="2">
        <v>37257</v>
      </c>
      <c r="H18" s="3">
        <v>245.31</v>
      </c>
      <c r="I18" s="3">
        <v>376.33</v>
      </c>
      <c r="J18" s="3">
        <v>81.47</v>
      </c>
      <c r="L18" s="3">
        <v>703.11</v>
      </c>
      <c r="M18" s="3">
        <v>72010.649999999994</v>
      </c>
      <c r="N18" s="3">
        <v>1140.57</v>
      </c>
    </row>
    <row r="19" spans="1:14" x14ac:dyDescent="0.25">
      <c r="B19" s="2">
        <v>37306</v>
      </c>
      <c r="C19" s="14">
        <v>152</v>
      </c>
      <c r="E19" s="3">
        <v>31.08</v>
      </c>
      <c r="L19" s="3">
        <v>31.08</v>
      </c>
      <c r="M19" s="3">
        <v>72010.649999999994</v>
      </c>
      <c r="N19" s="3">
        <v>1140.57</v>
      </c>
    </row>
    <row r="20" spans="1:14" x14ac:dyDescent="0.25">
      <c r="B20" s="2">
        <v>37320</v>
      </c>
      <c r="C20" s="14">
        <v>171</v>
      </c>
      <c r="D20" s="2">
        <v>37288</v>
      </c>
      <c r="H20" s="3">
        <v>246.58</v>
      </c>
      <c r="I20" s="3">
        <v>375.06</v>
      </c>
      <c r="J20" s="3">
        <v>81.47</v>
      </c>
      <c r="L20" s="3">
        <v>703.11</v>
      </c>
      <c r="M20" s="3">
        <v>71764.070000000007</v>
      </c>
      <c r="N20" s="3">
        <v>1222.04</v>
      </c>
    </row>
    <row r="21" spans="1:14" x14ac:dyDescent="0.25">
      <c r="B21" s="2">
        <v>37320</v>
      </c>
      <c r="C21" s="14">
        <v>172</v>
      </c>
      <c r="D21" s="2">
        <v>37316</v>
      </c>
      <c r="F21" s="3">
        <v>31.08</v>
      </c>
      <c r="H21" s="3">
        <v>247.87</v>
      </c>
      <c r="I21" s="3">
        <v>373.77</v>
      </c>
      <c r="J21" s="3">
        <v>81.47</v>
      </c>
      <c r="L21" s="3">
        <v>734.19</v>
      </c>
      <c r="M21" s="3">
        <v>71516.2</v>
      </c>
      <c r="N21" s="3">
        <v>1303.51</v>
      </c>
    </row>
    <row r="22" spans="1:14" x14ac:dyDescent="0.25">
      <c r="B22" s="2">
        <v>37320</v>
      </c>
      <c r="C22" s="14">
        <v>175</v>
      </c>
      <c r="D22" s="2">
        <v>37347</v>
      </c>
      <c r="H22" s="3">
        <v>0.1</v>
      </c>
      <c r="L22" s="3">
        <v>0.1</v>
      </c>
      <c r="M22" s="3">
        <v>71516.100000000006</v>
      </c>
      <c r="N22" s="3">
        <v>1303.51</v>
      </c>
    </row>
    <row r="23" spans="1:14" x14ac:dyDescent="0.25">
      <c r="B23" s="2">
        <v>37320</v>
      </c>
      <c r="C23" s="14">
        <v>72</v>
      </c>
      <c r="E23" s="3">
        <v>-31.08</v>
      </c>
      <c r="L23" s="3">
        <v>-31.08</v>
      </c>
      <c r="M23" s="3">
        <v>71516.100000000006</v>
      </c>
      <c r="N23" s="3">
        <v>1303.51</v>
      </c>
    </row>
    <row r="24" spans="1:14" x14ac:dyDescent="0.25">
      <c r="B24" s="2">
        <v>37344</v>
      </c>
      <c r="C24" s="14">
        <v>171</v>
      </c>
      <c r="D24" s="2">
        <v>37347</v>
      </c>
      <c r="H24" s="3">
        <v>249.16</v>
      </c>
      <c r="I24" s="3">
        <v>372.48</v>
      </c>
      <c r="J24" s="3">
        <v>81.47</v>
      </c>
      <c r="L24" s="3">
        <v>703.11</v>
      </c>
      <c r="M24" s="3">
        <v>71266.94</v>
      </c>
      <c r="N24" s="3">
        <v>1354.95</v>
      </c>
    </row>
    <row r="25" spans="1:14" x14ac:dyDescent="0.25">
      <c r="B25" s="2">
        <v>37382</v>
      </c>
      <c r="C25" s="14">
        <v>171</v>
      </c>
      <c r="D25" s="2">
        <v>37377</v>
      </c>
      <c r="H25" s="3">
        <v>250.46</v>
      </c>
      <c r="I25" s="3">
        <v>371.18</v>
      </c>
      <c r="J25" s="3">
        <v>81.47</v>
      </c>
      <c r="L25" s="3">
        <v>703.11</v>
      </c>
      <c r="M25" s="3">
        <v>71016.479999999996</v>
      </c>
      <c r="N25" s="3">
        <v>1466.45</v>
      </c>
    </row>
    <row r="26" spans="1:14" x14ac:dyDescent="0.25">
      <c r="B26" s="2">
        <v>37411</v>
      </c>
      <c r="C26" s="14">
        <v>171</v>
      </c>
      <c r="D26" s="2">
        <v>37408</v>
      </c>
      <c r="H26" s="3">
        <v>251.76</v>
      </c>
      <c r="I26" s="3">
        <v>369.88</v>
      </c>
      <c r="J26" s="3">
        <v>81.47</v>
      </c>
      <c r="L26" s="3">
        <v>703.11</v>
      </c>
      <c r="M26" s="3">
        <v>70764.72</v>
      </c>
      <c r="N26" s="3">
        <v>1547.92</v>
      </c>
    </row>
    <row r="27" spans="1:14" x14ac:dyDescent="0.25">
      <c r="B27" s="2">
        <v>37446</v>
      </c>
      <c r="C27" s="14">
        <v>171</v>
      </c>
      <c r="D27" s="2">
        <v>37438</v>
      </c>
      <c r="H27" s="3">
        <v>253.07</v>
      </c>
      <c r="I27" s="3">
        <v>368.57</v>
      </c>
      <c r="J27" s="3">
        <v>81.47</v>
      </c>
      <c r="L27" s="3">
        <v>703.11</v>
      </c>
      <c r="M27" s="3">
        <v>70511.649999999994</v>
      </c>
      <c r="N27" s="3">
        <v>1629.39</v>
      </c>
    </row>
    <row r="28" spans="1:14" x14ac:dyDescent="0.25">
      <c r="B28" s="2">
        <v>37480</v>
      </c>
      <c r="C28" s="14">
        <v>171</v>
      </c>
      <c r="D28" s="2">
        <v>37469</v>
      </c>
      <c r="H28" s="3">
        <v>254.39</v>
      </c>
      <c r="I28" s="3">
        <v>367.25</v>
      </c>
      <c r="J28" s="3">
        <v>81.47</v>
      </c>
      <c r="L28" s="3">
        <v>703.11</v>
      </c>
      <c r="M28" s="3">
        <v>70257.259999999995</v>
      </c>
      <c r="N28" s="3">
        <v>1710.86</v>
      </c>
    </row>
    <row r="29" spans="1:14" x14ac:dyDescent="0.25">
      <c r="B29" s="2">
        <v>37515</v>
      </c>
      <c r="C29" s="14">
        <v>152</v>
      </c>
      <c r="E29" s="3">
        <v>31.08</v>
      </c>
      <c r="L29" s="3">
        <v>31.08</v>
      </c>
      <c r="M29" s="3">
        <v>70257.259999999995</v>
      </c>
      <c r="N29" s="3">
        <v>1710.86</v>
      </c>
    </row>
    <row r="30" spans="1:14" x14ac:dyDescent="0.25">
      <c r="B30" s="2">
        <v>37522</v>
      </c>
      <c r="C30" s="14">
        <v>171</v>
      </c>
      <c r="D30" s="2">
        <v>37500</v>
      </c>
      <c r="F30" s="3">
        <v>31.08</v>
      </c>
      <c r="H30" s="3">
        <v>255.72</v>
      </c>
      <c r="I30" s="3">
        <v>365.92</v>
      </c>
      <c r="J30" s="3">
        <v>81.47</v>
      </c>
      <c r="L30" s="3">
        <v>734.19</v>
      </c>
      <c r="M30" s="3">
        <v>70001.539999999994</v>
      </c>
      <c r="N30" s="3">
        <v>1792.33</v>
      </c>
    </row>
    <row r="31" spans="1:14" x14ac:dyDescent="0.25">
      <c r="B31" s="2">
        <v>37522</v>
      </c>
      <c r="C31" s="14">
        <v>71</v>
      </c>
      <c r="E31" s="3">
        <v>-31.08</v>
      </c>
      <c r="L31" s="3">
        <v>-31.08</v>
      </c>
      <c r="M31" s="3">
        <v>70001.539999999994</v>
      </c>
      <c r="N31" s="3">
        <v>1792.33</v>
      </c>
    </row>
    <row r="32" spans="1:14" x14ac:dyDescent="0.25">
      <c r="B32" s="2">
        <v>37538</v>
      </c>
      <c r="C32" s="14">
        <v>171</v>
      </c>
      <c r="D32" s="2">
        <v>37530</v>
      </c>
      <c r="H32" s="3">
        <v>257.05</v>
      </c>
      <c r="I32" s="3">
        <v>364.59</v>
      </c>
      <c r="J32" s="3">
        <v>81.47</v>
      </c>
      <c r="L32" s="3">
        <v>703.11</v>
      </c>
      <c r="M32" s="3">
        <v>69744.490000000005</v>
      </c>
      <c r="N32" s="3">
        <v>1873.8</v>
      </c>
    </row>
    <row r="33" spans="1:16" x14ac:dyDescent="0.25">
      <c r="B33" s="2">
        <v>37554</v>
      </c>
      <c r="C33" s="14">
        <v>307</v>
      </c>
      <c r="J33" s="3">
        <v>-896.16</v>
      </c>
      <c r="M33" s="3">
        <v>69744.490000000005</v>
      </c>
      <c r="N33" s="3">
        <v>977.64</v>
      </c>
    </row>
    <row r="34" spans="1:16" x14ac:dyDescent="0.25">
      <c r="B34" s="2">
        <v>37568</v>
      </c>
      <c r="C34" s="14">
        <v>171</v>
      </c>
      <c r="D34" s="2">
        <v>37561</v>
      </c>
      <c r="H34" s="3">
        <v>258.39</v>
      </c>
      <c r="I34" s="3">
        <v>363.25</v>
      </c>
      <c r="J34" s="3">
        <v>81.47</v>
      </c>
      <c r="L34" s="3">
        <v>703.11</v>
      </c>
      <c r="M34" s="3">
        <v>69486.100000000006</v>
      </c>
      <c r="N34" s="3">
        <v>1059.1099999999999</v>
      </c>
    </row>
    <row r="35" spans="1:16" x14ac:dyDescent="0.25">
      <c r="B35" s="2">
        <v>37572</v>
      </c>
      <c r="C35" s="14">
        <v>312</v>
      </c>
      <c r="J35" s="3">
        <v>-1088.08</v>
      </c>
      <c r="M35" s="3">
        <v>69486.100000000006</v>
      </c>
      <c r="N35" s="3">
        <v>-28.97</v>
      </c>
    </row>
    <row r="36" spans="1:16" x14ac:dyDescent="0.25">
      <c r="B36" s="2">
        <v>37600</v>
      </c>
      <c r="C36" s="14">
        <v>171</v>
      </c>
      <c r="D36" s="2">
        <v>37591</v>
      </c>
      <c r="H36" s="3">
        <v>259.73</v>
      </c>
      <c r="I36" s="3">
        <v>361.91</v>
      </c>
      <c r="J36" s="3">
        <v>81.47</v>
      </c>
      <c r="L36" s="3">
        <v>703.11</v>
      </c>
      <c r="M36" s="3">
        <v>69226.37</v>
      </c>
      <c r="N36" s="3">
        <v>52.5</v>
      </c>
    </row>
    <row r="37" spans="1:16" x14ac:dyDescent="0.25">
      <c r="B37" s="2">
        <v>37621</v>
      </c>
      <c r="M37" s="3">
        <v>69226.37</v>
      </c>
      <c r="N37" s="3">
        <v>52.5</v>
      </c>
    </row>
    <row r="38" spans="1:16" s="13" customFormat="1" x14ac:dyDescent="0.25">
      <c r="A38" s="11"/>
      <c r="B38" s="11"/>
      <c r="C38" s="16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x14ac:dyDescent="0.25">
      <c r="A39" s="1">
        <v>16371056</v>
      </c>
      <c r="B39" s="2">
        <v>37622</v>
      </c>
      <c r="M39" s="3">
        <f>M37</f>
        <v>69226.37</v>
      </c>
      <c r="N39" s="3">
        <f>N37</f>
        <v>52.5</v>
      </c>
    </row>
    <row r="40" spans="1:16" x14ac:dyDescent="0.25">
      <c r="B40" s="2">
        <v>37635</v>
      </c>
      <c r="C40" s="14">
        <v>171</v>
      </c>
      <c r="D40" s="2">
        <v>37622</v>
      </c>
      <c r="H40" s="3">
        <v>261.08999999999997</v>
      </c>
      <c r="I40" s="3">
        <v>360.55</v>
      </c>
      <c r="J40" s="3">
        <v>81.47</v>
      </c>
      <c r="L40" s="3">
        <f>SUM(E40:K40)</f>
        <v>703.11</v>
      </c>
      <c r="M40" s="3">
        <f>M39-H40</f>
        <v>68965.279999999999</v>
      </c>
      <c r="N40" s="3">
        <f>N39+J40</f>
        <v>133.97</v>
      </c>
    </row>
    <row r="41" spans="1:16" x14ac:dyDescent="0.25">
      <c r="B41" s="2">
        <v>37665</v>
      </c>
      <c r="C41" s="14">
        <v>171</v>
      </c>
      <c r="D41" s="2">
        <v>37653</v>
      </c>
      <c r="H41" s="3">
        <v>262.45</v>
      </c>
      <c r="I41" s="3">
        <v>359.19</v>
      </c>
      <c r="J41" s="3">
        <v>81.47</v>
      </c>
      <c r="L41" s="3">
        <f t="shared" ref="L41:L69" si="0">SUM(E41:K41)</f>
        <v>703.11</v>
      </c>
      <c r="M41" s="3">
        <f t="shared" ref="M41:M70" si="1">M40-H41</f>
        <v>68702.83</v>
      </c>
      <c r="N41" s="3">
        <f t="shared" ref="N41:N70" si="2">N40+J41</f>
        <v>215.44</v>
      </c>
    </row>
    <row r="42" spans="1:16" x14ac:dyDescent="0.25">
      <c r="B42" s="2">
        <v>37697</v>
      </c>
      <c r="C42" s="14">
        <v>152</v>
      </c>
      <c r="E42" s="3">
        <v>31.08</v>
      </c>
      <c r="L42" s="3">
        <f t="shared" si="0"/>
        <v>31.08</v>
      </c>
      <c r="M42" s="3">
        <f t="shared" si="1"/>
        <v>68702.83</v>
      </c>
      <c r="N42" s="3">
        <f t="shared" si="2"/>
        <v>215.44</v>
      </c>
    </row>
    <row r="43" spans="1:16" x14ac:dyDescent="0.25">
      <c r="B43" s="2">
        <v>37706</v>
      </c>
      <c r="C43" s="14">
        <v>171</v>
      </c>
      <c r="D43" s="2">
        <v>37681</v>
      </c>
      <c r="F43" s="3">
        <v>31.08</v>
      </c>
      <c r="H43" s="3">
        <v>263.81</v>
      </c>
      <c r="I43" s="3">
        <v>357.83</v>
      </c>
      <c r="J43" s="3">
        <v>81.47</v>
      </c>
      <c r="L43" s="3">
        <f t="shared" si="0"/>
        <v>734.19</v>
      </c>
      <c r="M43" s="3">
        <f t="shared" si="1"/>
        <v>68439.02</v>
      </c>
      <c r="N43" s="3">
        <f t="shared" si="2"/>
        <v>296.90999999999997</v>
      </c>
    </row>
    <row r="44" spans="1:16" x14ac:dyDescent="0.25">
      <c r="B44" s="2">
        <v>37706</v>
      </c>
      <c r="C44" s="14">
        <v>71</v>
      </c>
      <c r="E44" s="3">
        <v>-31.08</v>
      </c>
      <c r="L44" s="3">
        <f t="shared" si="0"/>
        <v>-31.08</v>
      </c>
      <c r="M44" s="3">
        <f t="shared" si="1"/>
        <v>68439.02</v>
      </c>
      <c r="N44" s="3">
        <f t="shared" si="2"/>
        <v>296.90999999999997</v>
      </c>
    </row>
    <row r="45" spans="1:16" x14ac:dyDescent="0.25">
      <c r="B45" s="2">
        <v>37727</v>
      </c>
      <c r="C45" s="14">
        <v>152</v>
      </c>
      <c r="E45" s="3">
        <v>31.08</v>
      </c>
      <c r="L45" s="3">
        <f t="shared" si="0"/>
        <v>31.08</v>
      </c>
      <c r="M45" s="3">
        <f t="shared" si="1"/>
        <v>68439.02</v>
      </c>
      <c r="N45" s="3">
        <f t="shared" si="2"/>
        <v>296.90999999999997</v>
      </c>
    </row>
    <row r="46" spans="1:16" x14ac:dyDescent="0.25">
      <c r="B46" s="2">
        <v>37732</v>
      </c>
      <c r="C46" s="14">
        <v>171</v>
      </c>
      <c r="D46" s="2">
        <v>37712</v>
      </c>
      <c r="F46" s="3">
        <v>31.08</v>
      </c>
      <c r="H46" s="3">
        <v>265.19</v>
      </c>
      <c r="I46" s="3">
        <v>356.45</v>
      </c>
      <c r="J46" s="3">
        <v>81.47</v>
      </c>
      <c r="L46" s="3">
        <f t="shared" si="0"/>
        <v>734.19</v>
      </c>
      <c r="M46" s="3">
        <f t="shared" si="1"/>
        <v>68173.83</v>
      </c>
      <c r="N46" s="3">
        <f t="shared" si="2"/>
        <v>378.38</v>
      </c>
    </row>
    <row r="47" spans="1:16" x14ac:dyDescent="0.25">
      <c r="B47" s="2">
        <v>37732</v>
      </c>
      <c r="C47" s="14">
        <v>71</v>
      </c>
      <c r="E47" s="3">
        <v>-31.08</v>
      </c>
      <c r="L47" s="3">
        <f t="shared" si="0"/>
        <v>-31.08</v>
      </c>
      <c r="M47" s="3">
        <f t="shared" si="1"/>
        <v>68173.83</v>
      </c>
      <c r="N47" s="3">
        <f t="shared" si="2"/>
        <v>378.38</v>
      </c>
    </row>
    <row r="48" spans="1:16" x14ac:dyDescent="0.25">
      <c r="B48" s="2">
        <v>37757</v>
      </c>
      <c r="C48" s="14">
        <v>171</v>
      </c>
      <c r="D48" s="2">
        <v>37742</v>
      </c>
      <c r="H48" s="3">
        <v>266.57</v>
      </c>
      <c r="I48" s="3">
        <v>355.07</v>
      </c>
      <c r="J48" s="3">
        <v>81.47</v>
      </c>
      <c r="L48" s="3">
        <f t="shared" si="0"/>
        <v>703.11</v>
      </c>
      <c r="M48" s="3">
        <f t="shared" si="1"/>
        <v>67907.259999999995</v>
      </c>
      <c r="N48" s="3">
        <f t="shared" si="2"/>
        <v>459.85</v>
      </c>
    </row>
    <row r="49" spans="2:14" x14ac:dyDescent="0.25">
      <c r="B49" s="2">
        <v>37788</v>
      </c>
      <c r="C49" s="14">
        <v>152</v>
      </c>
      <c r="E49" s="3">
        <v>31.08</v>
      </c>
      <c r="L49" s="3">
        <f t="shared" si="0"/>
        <v>31.08</v>
      </c>
      <c r="M49" s="3">
        <f t="shared" si="1"/>
        <v>67907.259999999995</v>
      </c>
      <c r="N49" s="3">
        <f t="shared" si="2"/>
        <v>459.85</v>
      </c>
    </row>
    <row r="50" spans="2:14" x14ac:dyDescent="0.25">
      <c r="B50" s="2">
        <v>37798</v>
      </c>
      <c r="C50" s="14">
        <v>172</v>
      </c>
      <c r="D50" s="2">
        <v>37773</v>
      </c>
      <c r="F50" s="3">
        <v>31.08</v>
      </c>
      <c r="H50" s="3">
        <v>267.95999999999998</v>
      </c>
      <c r="I50" s="3">
        <v>353.68</v>
      </c>
      <c r="J50" s="3">
        <v>81.47</v>
      </c>
      <c r="L50" s="3">
        <f t="shared" si="0"/>
        <v>734.19</v>
      </c>
      <c r="M50" s="3">
        <f t="shared" si="1"/>
        <v>67639.299999999988</v>
      </c>
      <c r="N50" s="3">
        <f t="shared" si="2"/>
        <v>541.32000000000005</v>
      </c>
    </row>
    <row r="51" spans="2:14" x14ac:dyDescent="0.25">
      <c r="B51" s="2">
        <v>37798</v>
      </c>
      <c r="C51" s="14">
        <v>175</v>
      </c>
      <c r="D51" s="2">
        <v>37803</v>
      </c>
      <c r="H51" s="3">
        <v>31.03</v>
      </c>
      <c r="L51" s="3">
        <f t="shared" si="0"/>
        <v>31.03</v>
      </c>
      <c r="M51" s="3">
        <f t="shared" si="1"/>
        <v>67608.26999999999</v>
      </c>
      <c r="N51" s="3">
        <f t="shared" si="2"/>
        <v>541.32000000000005</v>
      </c>
    </row>
    <row r="52" spans="2:14" x14ac:dyDescent="0.25">
      <c r="B52" s="2">
        <v>37798</v>
      </c>
      <c r="C52" s="14">
        <v>72</v>
      </c>
      <c r="E52" s="3">
        <v>-31.08</v>
      </c>
      <c r="L52" s="3">
        <f t="shared" si="0"/>
        <v>-31.08</v>
      </c>
      <c r="M52" s="3">
        <f t="shared" si="1"/>
        <v>67608.26999999999</v>
      </c>
      <c r="N52" s="3">
        <f t="shared" si="2"/>
        <v>541.32000000000005</v>
      </c>
    </row>
    <row r="53" spans="2:14" x14ac:dyDescent="0.25">
      <c r="B53" s="2">
        <v>37816</v>
      </c>
      <c r="C53" s="14">
        <v>171</v>
      </c>
      <c r="D53" s="2">
        <v>37803</v>
      </c>
      <c r="H53" s="3">
        <v>269.51</v>
      </c>
      <c r="I53" s="3">
        <v>352.13</v>
      </c>
      <c r="J53" s="3">
        <v>81.47</v>
      </c>
      <c r="L53" s="3">
        <f t="shared" si="0"/>
        <v>703.11</v>
      </c>
      <c r="M53" s="3">
        <f t="shared" si="1"/>
        <v>67338.759999999995</v>
      </c>
      <c r="N53" s="3">
        <f t="shared" si="2"/>
        <v>622.79000000000008</v>
      </c>
    </row>
    <row r="54" spans="2:14" x14ac:dyDescent="0.25">
      <c r="B54" s="2">
        <v>37851</v>
      </c>
      <c r="C54" s="14">
        <v>152</v>
      </c>
      <c r="E54" s="3">
        <v>31.08</v>
      </c>
      <c r="L54" s="3">
        <f t="shared" si="0"/>
        <v>31.08</v>
      </c>
      <c r="M54" s="3">
        <f t="shared" si="1"/>
        <v>67338.759999999995</v>
      </c>
      <c r="N54" s="3">
        <f t="shared" si="2"/>
        <v>622.79000000000008</v>
      </c>
    </row>
    <row r="55" spans="2:14" x14ac:dyDescent="0.25">
      <c r="B55" s="2">
        <v>37869</v>
      </c>
      <c r="C55" s="14">
        <v>173</v>
      </c>
      <c r="D55" s="2">
        <v>37834</v>
      </c>
      <c r="F55" s="3">
        <v>31.08</v>
      </c>
      <c r="L55" s="3">
        <f t="shared" si="0"/>
        <v>31.08</v>
      </c>
      <c r="M55" s="3">
        <f t="shared" si="1"/>
        <v>67338.759999999995</v>
      </c>
      <c r="N55" s="3">
        <f t="shared" si="2"/>
        <v>622.79000000000008</v>
      </c>
    </row>
    <row r="56" spans="2:14" x14ac:dyDescent="0.25">
      <c r="B56" s="2">
        <v>37869</v>
      </c>
      <c r="C56" s="14">
        <v>173</v>
      </c>
      <c r="D56" s="2">
        <v>37834</v>
      </c>
      <c r="H56" s="3">
        <v>270.92</v>
      </c>
      <c r="I56" s="3">
        <v>350.72</v>
      </c>
      <c r="J56" s="3">
        <v>81.47</v>
      </c>
      <c r="L56" s="3">
        <f t="shared" si="0"/>
        <v>703.11000000000013</v>
      </c>
      <c r="M56" s="3">
        <f t="shared" si="1"/>
        <v>67067.839999999997</v>
      </c>
      <c r="N56" s="3">
        <f t="shared" si="2"/>
        <v>704.2600000000001</v>
      </c>
    </row>
    <row r="57" spans="2:14" x14ac:dyDescent="0.25">
      <c r="B57" s="2">
        <v>37869</v>
      </c>
      <c r="C57" s="14">
        <v>173</v>
      </c>
      <c r="D57" s="2">
        <v>37865</v>
      </c>
      <c r="H57" s="3">
        <v>272.33</v>
      </c>
      <c r="I57" s="3">
        <v>349.31</v>
      </c>
      <c r="J57" s="3">
        <v>81.47</v>
      </c>
      <c r="L57" s="3">
        <f t="shared" si="0"/>
        <v>703.11</v>
      </c>
      <c r="M57" s="3">
        <f t="shared" si="1"/>
        <v>66795.509999999995</v>
      </c>
      <c r="N57" s="3">
        <f t="shared" si="2"/>
        <v>785.73000000000013</v>
      </c>
    </row>
    <row r="58" spans="2:14" x14ac:dyDescent="0.25">
      <c r="B58" s="2">
        <v>37869</v>
      </c>
      <c r="C58" s="14">
        <v>73</v>
      </c>
      <c r="D58" s="2"/>
      <c r="E58" s="3">
        <v>-31.08</v>
      </c>
      <c r="L58" s="3">
        <f t="shared" si="0"/>
        <v>-31.08</v>
      </c>
      <c r="M58" s="3">
        <f t="shared" si="1"/>
        <v>66795.509999999995</v>
      </c>
      <c r="N58" s="3">
        <f t="shared" si="2"/>
        <v>785.73000000000013</v>
      </c>
    </row>
    <row r="59" spans="2:14" x14ac:dyDescent="0.25">
      <c r="B59" s="2">
        <v>37910</v>
      </c>
      <c r="C59" s="14">
        <v>152</v>
      </c>
      <c r="E59" s="3">
        <v>31.08</v>
      </c>
      <c r="L59" s="3">
        <f t="shared" si="0"/>
        <v>31.08</v>
      </c>
      <c r="M59" s="3">
        <f t="shared" si="1"/>
        <v>66795.509999999995</v>
      </c>
      <c r="N59" s="3">
        <f t="shared" si="2"/>
        <v>785.73000000000013</v>
      </c>
    </row>
    <row r="60" spans="2:14" x14ac:dyDescent="0.25">
      <c r="B60" s="2">
        <v>37928</v>
      </c>
      <c r="C60" s="14">
        <v>173</v>
      </c>
      <c r="D60" s="2">
        <v>37895</v>
      </c>
      <c r="H60" s="3">
        <v>273.75</v>
      </c>
      <c r="I60" s="3">
        <v>347.89</v>
      </c>
      <c r="J60" s="3">
        <v>81.47</v>
      </c>
      <c r="L60" s="3">
        <f t="shared" si="0"/>
        <v>703.11</v>
      </c>
      <c r="M60" s="3">
        <f t="shared" si="1"/>
        <v>66521.759999999995</v>
      </c>
      <c r="N60" s="3">
        <f t="shared" si="2"/>
        <v>867.20000000000016</v>
      </c>
    </row>
    <row r="61" spans="2:14" x14ac:dyDescent="0.25">
      <c r="B61" s="2">
        <v>37928</v>
      </c>
      <c r="C61" s="14">
        <v>173</v>
      </c>
      <c r="D61" s="2">
        <v>37926</v>
      </c>
      <c r="F61" s="3">
        <v>15</v>
      </c>
      <c r="L61" s="3">
        <f t="shared" si="0"/>
        <v>15</v>
      </c>
      <c r="M61" s="3">
        <f t="shared" si="1"/>
        <v>66521.759999999995</v>
      </c>
      <c r="N61" s="3">
        <f t="shared" si="2"/>
        <v>867.20000000000016</v>
      </c>
    </row>
    <row r="62" spans="2:14" x14ac:dyDescent="0.25">
      <c r="B62" s="2">
        <v>37928</v>
      </c>
      <c r="C62" s="14">
        <v>73</v>
      </c>
      <c r="E62" s="3">
        <v>-15</v>
      </c>
      <c r="L62" s="3">
        <f t="shared" si="0"/>
        <v>-15</v>
      </c>
      <c r="M62" s="3">
        <f t="shared" si="1"/>
        <v>66521.759999999995</v>
      </c>
      <c r="N62" s="3">
        <f t="shared" si="2"/>
        <v>867.20000000000016</v>
      </c>
    </row>
    <row r="63" spans="2:14" x14ac:dyDescent="0.25">
      <c r="B63" s="2">
        <v>37931</v>
      </c>
      <c r="C63" s="14">
        <v>312</v>
      </c>
      <c r="D63" s="2">
        <v>37956</v>
      </c>
      <c r="F63" s="3" t="s">
        <v>28</v>
      </c>
      <c r="J63" s="3">
        <v>-749.61</v>
      </c>
      <c r="L63" s="3">
        <f t="shared" si="0"/>
        <v>-749.61</v>
      </c>
      <c r="M63" s="3">
        <f t="shared" si="1"/>
        <v>66521.759999999995</v>
      </c>
      <c r="N63" s="3">
        <f t="shared" si="2"/>
        <v>117.59000000000015</v>
      </c>
    </row>
    <row r="64" spans="2:14" x14ac:dyDescent="0.25">
      <c r="B64" s="2">
        <v>37942</v>
      </c>
      <c r="C64" s="14">
        <v>152</v>
      </c>
      <c r="E64" s="3">
        <v>31.08</v>
      </c>
      <c r="L64" s="3">
        <f t="shared" si="0"/>
        <v>31.08</v>
      </c>
      <c r="M64" s="3">
        <f t="shared" si="1"/>
        <v>66521.759999999995</v>
      </c>
      <c r="N64" s="3">
        <f t="shared" si="2"/>
        <v>117.59000000000015</v>
      </c>
    </row>
    <row r="65" spans="1:16" x14ac:dyDescent="0.25">
      <c r="B65" s="2">
        <v>37949</v>
      </c>
      <c r="C65" s="14">
        <v>173</v>
      </c>
      <c r="D65" s="2">
        <v>37926</v>
      </c>
      <c r="H65" s="3">
        <v>275.17</v>
      </c>
      <c r="I65" s="3">
        <v>346.47</v>
      </c>
      <c r="J65" s="3">
        <v>81.47</v>
      </c>
      <c r="L65" s="3">
        <f t="shared" si="0"/>
        <v>703.11000000000013</v>
      </c>
      <c r="M65" s="3">
        <f t="shared" si="1"/>
        <v>66246.59</v>
      </c>
      <c r="N65" s="3">
        <f t="shared" si="2"/>
        <v>199.06000000000014</v>
      </c>
    </row>
    <row r="66" spans="1:16" x14ac:dyDescent="0.25">
      <c r="B66" s="2">
        <v>37949</v>
      </c>
      <c r="C66" s="14">
        <v>173</v>
      </c>
      <c r="D66" s="2">
        <v>37956</v>
      </c>
      <c r="F66" s="3">
        <v>15</v>
      </c>
      <c r="L66" s="3">
        <f t="shared" si="0"/>
        <v>15</v>
      </c>
      <c r="M66" s="3">
        <f t="shared" si="1"/>
        <v>66246.59</v>
      </c>
      <c r="N66" s="3">
        <f t="shared" si="2"/>
        <v>199.06000000000014</v>
      </c>
    </row>
    <row r="67" spans="1:16" x14ac:dyDescent="0.25">
      <c r="B67" s="2">
        <v>37949</v>
      </c>
      <c r="C67" s="14">
        <v>73</v>
      </c>
      <c r="E67" s="3">
        <v>-15</v>
      </c>
      <c r="L67" s="3">
        <f t="shared" si="0"/>
        <v>-15</v>
      </c>
      <c r="M67" s="3">
        <f t="shared" si="1"/>
        <v>66246.59</v>
      </c>
      <c r="N67" s="3">
        <f t="shared" si="2"/>
        <v>199.06000000000014</v>
      </c>
    </row>
    <row r="68" spans="1:16" x14ac:dyDescent="0.25">
      <c r="B68" s="2">
        <v>37966</v>
      </c>
      <c r="C68" s="14">
        <v>172</v>
      </c>
      <c r="D68" s="2">
        <v>37956</v>
      </c>
      <c r="F68" s="3">
        <v>62.16</v>
      </c>
      <c r="H68" s="3">
        <v>276.61</v>
      </c>
      <c r="I68" s="3">
        <v>345.03</v>
      </c>
      <c r="J68" s="3">
        <v>109.84</v>
      </c>
      <c r="L68" s="3">
        <f t="shared" si="0"/>
        <v>793.64</v>
      </c>
      <c r="M68" s="3">
        <f t="shared" si="1"/>
        <v>65969.98</v>
      </c>
      <c r="N68" s="3">
        <f t="shared" si="2"/>
        <v>308.90000000000015</v>
      </c>
    </row>
    <row r="69" spans="1:16" x14ac:dyDescent="0.25">
      <c r="B69" s="2">
        <v>37966</v>
      </c>
      <c r="C69" s="14">
        <v>72</v>
      </c>
      <c r="E69" s="3">
        <v>-62.16</v>
      </c>
      <c r="L69" s="3">
        <f t="shared" si="0"/>
        <v>-62.16</v>
      </c>
      <c r="M69" s="3">
        <f t="shared" si="1"/>
        <v>65969.98</v>
      </c>
      <c r="N69" s="3">
        <f t="shared" si="2"/>
        <v>308.90000000000015</v>
      </c>
    </row>
    <row r="70" spans="1:16" x14ac:dyDescent="0.25">
      <c r="B70" s="2">
        <v>37986</v>
      </c>
      <c r="M70" s="3">
        <f t="shared" si="1"/>
        <v>65969.98</v>
      </c>
      <c r="N70" s="3">
        <f t="shared" si="2"/>
        <v>308.90000000000015</v>
      </c>
    </row>
    <row r="71" spans="1:16" s="13" customFormat="1" x14ac:dyDescent="0.25">
      <c r="A71" s="11"/>
      <c r="B71" s="11"/>
      <c r="C71" s="16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x14ac:dyDescent="0.25">
      <c r="A72" s="1">
        <v>16371056</v>
      </c>
      <c r="B72" s="2">
        <v>37987</v>
      </c>
      <c r="M72" s="3">
        <f>M70</f>
        <v>65969.98</v>
      </c>
      <c r="N72" s="3">
        <f>N70</f>
        <v>308.90000000000015</v>
      </c>
    </row>
    <row r="73" spans="1:16" x14ac:dyDescent="0.25">
      <c r="B73" s="2">
        <v>38002</v>
      </c>
      <c r="C73" s="14">
        <v>172</v>
      </c>
      <c r="D73" s="2">
        <v>37987</v>
      </c>
      <c r="H73" s="3">
        <v>278.05</v>
      </c>
      <c r="I73" s="3">
        <v>343.59</v>
      </c>
      <c r="J73" s="3">
        <v>109.84</v>
      </c>
      <c r="L73" s="3">
        <f t="shared" ref="L73:L127" si="3">SUM(E73:K73)</f>
        <v>731.48</v>
      </c>
      <c r="M73" s="3">
        <f>M72-H73</f>
        <v>65691.929999999993</v>
      </c>
      <c r="N73" s="3">
        <f>N72+J73</f>
        <v>418.74000000000012</v>
      </c>
    </row>
    <row r="74" spans="1:16" x14ac:dyDescent="0.25">
      <c r="B74" s="2">
        <v>38002</v>
      </c>
      <c r="C74" s="14">
        <v>175</v>
      </c>
      <c r="D74" s="2">
        <v>38018</v>
      </c>
      <c r="H74" s="3">
        <v>3.52</v>
      </c>
      <c r="L74" s="3">
        <f t="shared" si="3"/>
        <v>3.52</v>
      </c>
      <c r="M74" s="3">
        <f t="shared" ref="M74:M127" si="4">M73-H74</f>
        <v>65688.409999999989</v>
      </c>
      <c r="N74" s="3">
        <f t="shared" ref="N74:N128" si="5">N73+J74</f>
        <v>418.74000000000012</v>
      </c>
    </row>
    <row r="75" spans="1:16" x14ac:dyDescent="0.25">
      <c r="B75" s="2">
        <v>38026</v>
      </c>
      <c r="C75" s="14">
        <v>172</v>
      </c>
      <c r="D75" s="2">
        <v>38018</v>
      </c>
      <c r="H75" s="3">
        <v>279.51</v>
      </c>
      <c r="I75" s="3">
        <v>342.13</v>
      </c>
      <c r="J75" s="3">
        <v>109.84</v>
      </c>
      <c r="L75" s="3">
        <f t="shared" si="3"/>
        <v>731.48</v>
      </c>
      <c r="M75" s="3">
        <f t="shared" si="4"/>
        <v>65408.899999999987</v>
      </c>
      <c r="N75" s="3">
        <f t="shared" si="5"/>
        <v>528.58000000000015</v>
      </c>
    </row>
    <row r="76" spans="1:16" x14ac:dyDescent="0.25">
      <c r="B76" s="2">
        <v>38026</v>
      </c>
      <c r="C76" s="14">
        <v>175</v>
      </c>
      <c r="D76" s="2">
        <v>38047</v>
      </c>
      <c r="H76" s="3">
        <v>18.52</v>
      </c>
      <c r="L76" s="3">
        <f t="shared" si="3"/>
        <v>18.52</v>
      </c>
      <c r="M76" s="3">
        <f t="shared" si="4"/>
        <v>65390.37999999999</v>
      </c>
      <c r="N76" s="3">
        <f t="shared" si="5"/>
        <v>528.58000000000015</v>
      </c>
    </row>
    <row r="77" spans="1:16" x14ac:dyDescent="0.25">
      <c r="B77" s="2">
        <v>38051</v>
      </c>
      <c r="C77" s="14">
        <v>172</v>
      </c>
      <c r="D77" s="2">
        <v>38047</v>
      </c>
      <c r="H77" s="3">
        <v>281.07</v>
      </c>
      <c r="I77" s="3">
        <v>340.57</v>
      </c>
      <c r="J77" s="3">
        <v>109.84</v>
      </c>
      <c r="L77" s="3">
        <f t="shared" si="3"/>
        <v>731.48</v>
      </c>
      <c r="M77" s="3">
        <f t="shared" si="4"/>
        <v>65109.30999999999</v>
      </c>
      <c r="N77" s="3">
        <f t="shared" si="5"/>
        <v>638.42000000000019</v>
      </c>
    </row>
    <row r="78" spans="1:16" x14ac:dyDescent="0.25">
      <c r="B78" s="2">
        <v>38051</v>
      </c>
      <c r="C78" s="14">
        <v>175</v>
      </c>
      <c r="D78" s="2">
        <v>38078</v>
      </c>
      <c r="H78" s="3">
        <v>18.52</v>
      </c>
      <c r="L78" s="3">
        <f t="shared" si="3"/>
        <v>18.52</v>
      </c>
      <c r="M78" s="3">
        <f t="shared" si="4"/>
        <v>65090.789999999994</v>
      </c>
      <c r="N78" s="3">
        <f t="shared" si="5"/>
        <v>638.42000000000019</v>
      </c>
    </row>
    <row r="79" spans="1:16" x14ac:dyDescent="0.25">
      <c r="B79" s="2">
        <v>38061</v>
      </c>
      <c r="C79" s="14">
        <v>148</v>
      </c>
      <c r="D79" s="2">
        <v>38047</v>
      </c>
      <c r="H79" s="3">
        <v>-281.07</v>
      </c>
      <c r="I79" s="3">
        <v>-340.57</v>
      </c>
      <c r="J79" s="3">
        <v>-109.84</v>
      </c>
      <c r="L79" s="3" t="s">
        <v>28</v>
      </c>
      <c r="M79" s="3">
        <f t="shared" si="4"/>
        <v>65371.859999999993</v>
      </c>
      <c r="N79" s="3">
        <f t="shared" si="5"/>
        <v>528.58000000000015</v>
      </c>
    </row>
    <row r="80" spans="1:16" x14ac:dyDescent="0.25">
      <c r="B80" s="2">
        <v>38061</v>
      </c>
      <c r="C80" s="14">
        <v>148</v>
      </c>
      <c r="D80" s="2">
        <v>38078</v>
      </c>
      <c r="H80" s="3">
        <v>-18.52</v>
      </c>
      <c r="L80" s="3" t="s">
        <v>28</v>
      </c>
      <c r="M80" s="3">
        <f t="shared" si="4"/>
        <v>65390.37999999999</v>
      </c>
      <c r="N80" s="3">
        <f t="shared" si="5"/>
        <v>528.58000000000015</v>
      </c>
    </row>
    <row r="81" spans="2:16" x14ac:dyDescent="0.25">
      <c r="B81" s="2">
        <v>38061</v>
      </c>
      <c r="C81" s="14">
        <v>148</v>
      </c>
      <c r="D81" s="2">
        <v>38078</v>
      </c>
      <c r="L81" s="3">
        <f t="shared" si="3"/>
        <v>0</v>
      </c>
      <c r="M81" s="3">
        <f t="shared" si="4"/>
        <v>65390.37999999999</v>
      </c>
      <c r="N81" s="3">
        <f t="shared" si="5"/>
        <v>528.58000000000015</v>
      </c>
    </row>
    <row r="82" spans="2:16" x14ac:dyDescent="0.25">
      <c r="B82" s="2">
        <v>38062</v>
      </c>
      <c r="C82" s="14">
        <v>152</v>
      </c>
      <c r="E82" s="3">
        <v>31.08</v>
      </c>
      <c r="L82" s="3">
        <f t="shared" si="3"/>
        <v>31.08</v>
      </c>
      <c r="M82" s="3">
        <f t="shared" si="4"/>
        <v>65390.37999999999</v>
      </c>
      <c r="N82" s="3">
        <f t="shared" si="5"/>
        <v>528.58000000000015</v>
      </c>
    </row>
    <row r="83" spans="2:16" x14ac:dyDescent="0.25">
      <c r="B83" s="2">
        <v>38077</v>
      </c>
      <c r="C83" s="14">
        <v>172</v>
      </c>
      <c r="D83" s="2">
        <v>38047</v>
      </c>
      <c r="G83" s="3">
        <v>500</v>
      </c>
      <c r="L83" s="3">
        <f t="shared" si="3"/>
        <v>500</v>
      </c>
      <c r="M83" s="3">
        <f t="shared" si="4"/>
        <v>65390.37999999999</v>
      </c>
      <c r="N83" s="3">
        <f t="shared" si="5"/>
        <v>528.58000000000015</v>
      </c>
      <c r="P83" s="3">
        <v>500</v>
      </c>
    </row>
    <row r="84" spans="2:16" x14ac:dyDescent="0.25">
      <c r="B84" s="2">
        <v>38082</v>
      </c>
      <c r="C84" s="14">
        <v>172</v>
      </c>
      <c r="D84" s="2">
        <v>38047</v>
      </c>
      <c r="G84" s="3">
        <v>282.5</v>
      </c>
      <c r="L84" s="3">
        <f t="shared" si="3"/>
        <v>282.5</v>
      </c>
      <c r="M84" s="3">
        <f t="shared" si="4"/>
        <v>65390.37999999999</v>
      </c>
      <c r="N84" s="3">
        <f t="shared" si="5"/>
        <v>528.58000000000015</v>
      </c>
      <c r="P84" s="3">
        <v>762.56</v>
      </c>
    </row>
    <row r="85" spans="2:16" x14ac:dyDescent="0.25">
      <c r="B85" s="2">
        <v>38083</v>
      </c>
      <c r="C85" s="14">
        <v>173</v>
      </c>
      <c r="D85" s="2">
        <v>38047</v>
      </c>
      <c r="G85" s="3">
        <v>-731.48</v>
      </c>
      <c r="H85" s="3">
        <v>281.07</v>
      </c>
      <c r="I85" s="3">
        <v>340.57</v>
      </c>
      <c r="J85" s="3">
        <v>109.84</v>
      </c>
      <c r="L85" s="3">
        <f t="shared" si="3"/>
        <v>0</v>
      </c>
      <c r="M85" s="3">
        <f t="shared" si="4"/>
        <v>65109.30999999999</v>
      </c>
      <c r="N85" s="3">
        <f t="shared" si="5"/>
        <v>638.42000000000019</v>
      </c>
      <c r="P85" s="3">
        <v>31.06</v>
      </c>
    </row>
    <row r="86" spans="2:16" x14ac:dyDescent="0.25">
      <c r="B86" s="2">
        <v>38083</v>
      </c>
      <c r="C86" s="14">
        <v>173</v>
      </c>
      <c r="D86" s="2">
        <v>38078</v>
      </c>
      <c r="F86" s="3">
        <v>31.08</v>
      </c>
      <c r="G86" s="3">
        <v>-31.08</v>
      </c>
      <c r="L86" s="3">
        <f t="shared" si="3"/>
        <v>0</v>
      </c>
      <c r="M86" s="3">
        <f t="shared" si="4"/>
        <v>65109.30999999999</v>
      </c>
      <c r="N86" s="3">
        <f t="shared" si="5"/>
        <v>638.42000000000019</v>
      </c>
    </row>
    <row r="87" spans="2:16" x14ac:dyDescent="0.25">
      <c r="B87" s="2">
        <v>38083</v>
      </c>
      <c r="C87" s="14">
        <v>73</v>
      </c>
      <c r="E87" s="3">
        <v>-31.08</v>
      </c>
      <c r="L87" s="3">
        <f t="shared" si="3"/>
        <v>-31.08</v>
      </c>
      <c r="M87" s="3">
        <f t="shared" si="4"/>
        <v>65109.30999999999</v>
      </c>
      <c r="N87" s="3">
        <f t="shared" si="5"/>
        <v>638.42000000000019</v>
      </c>
    </row>
    <row r="88" spans="2:16" x14ac:dyDescent="0.25">
      <c r="B88" s="2">
        <v>38093</v>
      </c>
      <c r="C88" s="14">
        <v>152</v>
      </c>
      <c r="E88" s="3">
        <v>31.08</v>
      </c>
      <c r="L88" s="3">
        <f t="shared" si="3"/>
        <v>31.08</v>
      </c>
      <c r="M88" s="3">
        <f t="shared" si="4"/>
        <v>65109.30999999999</v>
      </c>
      <c r="N88" s="3">
        <f t="shared" si="5"/>
        <v>638.42000000000019</v>
      </c>
    </row>
    <row r="89" spans="2:16" x14ac:dyDescent="0.25">
      <c r="B89" s="2">
        <v>38110</v>
      </c>
      <c r="C89" s="14">
        <v>172</v>
      </c>
      <c r="D89" s="2">
        <v>38078</v>
      </c>
      <c r="F89" s="3">
        <v>18.52</v>
      </c>
      <c r="H89" s="3">
        <v>282.52999999999997</v>
      </c>
      <c r="I89" s="3">
        <v>339.11</v>
      </c>
      <c r="J89" s="3">
        <v>109.84</v>
      </c>
      <c r="L89" s="3">
        <f t="shared" si="3"/>
        <v>750</v>
      </c>
      <c r="M89" s="3">
        <f t="shared" si="4"/>
        <v>64826.779999999992</v>
      </c>
      <c r="N89" s="3">
        <f t="shared" si="5"/>
        <v>748.26000000000022</v>
      </c>
    </row>
    <row r="90" spans="2:16" x14ac:dyDescent="0.25">
      <c r="B90" s="2">
        <v>38110</v>
      </c>
      <c r="C90" s="14">
        <v>72</v>
      </c>
      <c r="E90" s="3">
        <v>-18.52</v>
      </c>
      <c r="L90" s="3">
        <f t="shared" si="3"/>
        <v>-18.52</v>
      </c>
      <c r="M90" s="3">
        <f t="shared" si="4"/>
        <v>64826.779999999992</v>
      </c>
      <c r="N90" s="3">
        <f t="shared" si="5"/>
        <v>748.26000000000022</v>
      </c>
    </row>
    <row r="91" spans="2:16" x14ac:dyDescent="0.25">
      <c r="B91" s="2">
        <v>38124</v>
      </c>
      <c r="C91" s="14">
        <v>152</v>
      </c>
      <c r="E91" s="3">
        <v>31.08</v>
      </c>
      <c r="L91" s="3">
        <f t="shared" si="3"/>
        <v>31.08</v>
      </c>
      <c r="M91" s="3">
        <f t="shared" si="4"/>
        <v>64826.779999999992</v>
      </c>
      <c r="N91" s="3">
        <f t="shared" si="5"/>
        <v>748.26000000000022</v>
      </c>
    </row>
    <row r="92" spans="2:16" x14ac:dyDescent="0.25">
      <c r="B92" s="2">
        <v>38149</v>
      </c>
      <c r="C92" s="14">
        <v>172</v>
      </c>
      <c r="D92" s="2">
        <v>38108</v>
      </c>
      <c r="F92" s="3">
        <v>43.64</v>
      </c>
      <c r="H92" s="3">
        <v>284</v>
      </c>
      <c r="I92" s="3">
        <v>337.64</v>
      </c>
      <c r="J92" s="3">
        <v>109.84</v>
      </c>
      <c r="L92" s="3">
        <f t="shared" si="3"/>
        <v>775.12</v>
      </c>
      <c r="M92" s="3">
        <f t="shared" si="4"/>
        <v>64542.779999999992</v>
      </c>
      <c r="N92" s="3">
        <f t="shared" si="5"/>
        <v>858.10000000000025</v>
      </c>
    </row>
    <row r="93" spans="2:16" x14ac:dyDescent="0.25">
      <c r="B93" s="2">
        <v>38149</v>
      </c>
      <c r="C93" s="14">
        <v>172</v>
      </c>
      <c r="D93" s="2">
        <v>38139</v>
      </c>
      <c r="G93" s="3">
        <v>24.88</v>
      </c>
      <c r="L93" s="3">
        <f t="shared" si="3"/>
        <v>24.88</v>
      </c>
      <c r="M93" s="3">
        <f t="shared" si="4"/>
        <v>64542.779999999992</v>
      </c>
      <c r="N93" s="3">
        <f t="shared" si="5"/>
        <v>858.10000000000025</v>
      </c>
      <c r="P93" s="3">
        <v>24.88</v>
      </c>
    </row>
    <row r="94" spans="2:16" x14ac:dyDescent="0.25">
      <c r="B94" s="2">
        <v>38149</v>
      </c>
      <c r="C94" s="14">
        <v>72</v>
      </c>
      <c r="E94" s="3">
        <v>-43.64</v>
      </c>
      <c r="L94" s="3">
        <f t="shared" si="3"/>
        <v>-43.64</v>
      </c>
      <c r="M94" s="3">
        <f t="shared" si="4"/>
        <v>64542.779999999992</v>
      </c>
      <c r="N94" s="3">
        <f t="shared" si="5"/>
        <v>858.10000000000025</v>
      </c>
      <c r="P94" s="3">
        <v>24.88</v>
      </c>
    </row>
    <row r="95" spans="2:16" x14ac:dyDescent="0.25">
      <c r="B95" s="2">
        <v>38152</v>
      </c>
      <c r="C95" s="14">
        <v>173</v>
      </c>
      <c r="D95" s="2">
        <v>38139</v>
      </c>
      <c r="G95" s="3">
        <v>-24.88</v>
      </c>
      <c r="J95" s="3">
        <v>24.88</v>
      </c>
      <c r="L95" s="3">
        <f t="shared" si="3"/>
        <v>0</v>
      </c>
      <c r="M95" s="3">
        <f t="shared" si="4"/>
        <v>64542.779999999992</v>
      </c>
      <c r="N95" s="3">
        <f t="shared" si="5"/>
        <v>882.98000000000025</v>
      </c>
    </row>
    <row r="96" spans="2:16" x14ac:dyDescent="0.25">
      <c r="B96" s="2">
        <v>38154</v>
      </c>
      <c r="C96" s="14">
        <v>152</v>
      </c>
      <c r="E96" s="3">
        <v>31.08</v>
      </c>
      <c r="L96" s="3">
        <f t="shared" si="3"/>
        <v>31.08</v>
      </c>
      <c r="M96" s="3">
        <f t="shared" si="4"/>
        <v>64542.779999999992</v>
      </c>
      <c r="N96" s="3">
        <f t="shared" si="5"/>
        <v>882.98000000000025</v>
      </c>
    </row>
    <row r="97" spans="2:16" x14ac:dyDescent="0.25">
      <c r="B97" s="2">
        <v>38159</v>
      </c>
      <c r="C97" s="14">
        <v>148</v>
      </c>
      <c r="D97" s="2">
        <v>38108</v>
      </c>
      <c r="F97" s="3">
        <v>-43.64</v>
      </c>
      <c r="H97" s="3">
        <v>-284</v>
      </c>
      <c r="I97" s="3">
        <v>-337.64</v>
      </c>
      <c r="J97" s="3">
        <v>-109.84</v>
      </c>
      <c r="L97" s="3" t="s">
        <v>28</v>
      </c>
      <c r="M97" s="3">
        <f t="shared" si="4"/>
        <v>64826.779999999992</v>
      </c>
      <c r="N97" s="3">
        <f t="shared" si="5"/>
        <v>773.14000000000021</v>
      </c>
    </row>
    <row r="98" spans="2:16" x14ac:dyDescent="0.25">
      <c r="B98" s="2">
        <v>38159</v>
      </c>
      <c r="C98" s="14">
        <v>148</v>
      </c>
      <c r="D98" s="2">
        <v>38139</v>
      </c>
      <c r="J98" s="3">
        <v>-24.88</v>
      </c>
      <c r="L98" s="3" t="s">
        <v>28</v>
      </c>
      <c r="M98" s="3">
        <f t="shared" si="4"/>
        <v>64826.779999999992</v>
      </c>
      <c r="N98" s="3">
        <f t="shared" si="5"/>
        <v>748.26000000000022</v>
      </c>
    </row>
    <row r="99" spans="2:16" x14ac:dyDescent="0.25">
      <c r="B99" s="2">
        <v>38159</v>
      </c>
      <c r="C99" s="14">
        <v>48</v>
      </c>
      <c r="E99" s="3">
        <v>43.64</v>
      </c>
      <c r="L99" s="3">
        <f t="shared" si="3"/>
        <v>43.64</v>
      </c>
      <c r="M99" s="3">
        <f t="shared" si="4"/>
        <v>64826.779999999992</v>
      </c>
      <c r="N99" s="3">
        <f t="shared" si="5"/>
        <v>748.26000000000022</v>
      </c>
    </row>
    <row r="100" spans="2:16" x14ac:dyDescent="0.25">
      <c r="B100" s="2">
        <v>38184</v>
      </c>
      <c r="C100" s="14">
        <v>152</v>
      </c>
      <c r="E100" s="3">
        <v>31.08</v>
      </c>
      <c r="L100" s="3">
        <f t="shared" si="3"/>
        <v>31.08</v>
      </c>
      <c r="M100" s="3">
        <f t="shared" si="4"/>
        <v>64826.779999999992</v>
      </c>
      <c r="N100" s="3">
        <f t="shared" si="5"/>
        <v>748.26000000000022</v>
      </c>
      <c r="P100" s="3" t="s">
        <v>28</v>
      </c>
    </row>
    <row r="101" spans="2:16" x14ac:dyDescent="0.25">
      <c r="B101" s="2">
        <v>38190</v>
      </c>
      <c r="C101" s="14">
        <v>173</v>
      </c>
      <c r="D101" s="2">
        <v>38108</v>
      </c>
      <c r="G101" s="3">
        <v>2194.44</v>
      </c>
      <c r="L101" s="3">
        <f t="shared" si="3"/>
        <v>2194.44</v>
      </c>
      <c r="M101" s="3">
        <f t="shared" si="4"/>
        <v>64826.779999999992</v>
      </c>
      <c r="N101" s="3">
        <f t="shared" si="5"/>
        <v>748.26000000000022</v>
      </c>
      <c r="P101" s="3">
        <v>2194.44</v>
      </c>
    </row>
    <row r="102" spans="2:16" x14ac:dyDescent="0.25">
      <c r="B102" s="2">
        <v>38191</v>
      </c>
      <c r="C102" s="14">
        <v>173</v>
      </c>
      <c r="D102" s="2">
        <v>38108</v>
      </c>
      <c r="G102" s="3">
        <v>-2194.44</v>
      </c>
      <c r="H102" s="3">
        <v>284</v>
      </c>
      <c r="I102" s="3">
        <v>337.64</v>
      </c>
      <c r="J102" s="3">
        <v>109.84</v>
      </c>
      <c r="L102" s="3" t="s">
        <v>28</v>
      </c>
      <c r="M102" s="3">
        <f t="shared" si="4"/>
        <v>64542.779999999992</v>
      </c>
      <c r="N102" s="3">
        <f t="shared" si="5"/>
        <v>858.10000000000025</v>
      </c>
    </row>
    <row r="103" spans="2:16" x14ac:dyDescent="0.25">
      <c r="B103" s="2">
        <v>38191</v>
      </c>
      <c r="C103" s="14">
        <v>173</v>
      </c>
      <c r="D103" s="2">
        <v>38139</v>
      </c>
      <c r="H103" s="3">
        <v>285.48</v>
      </c>
      <c r="I103" s="3">
        <v>336.16</v>
      </c>
      <c r="J103" s="3">
        <v>109.84</v>
      </c>
      <c r="L103" s="3" t="s">
        <v>28</v>
      </c>
      <c r="M103" s="3">
        <f t="shared" si="4"/>
        <v>64257.299999999988</v>
      </c>
      <c r="N103" s="3">
        <f t="shared" si="5"/>
        <v>967.94000000000028</v>
      </c>
    </row>
    <row r="104" spans="2:16" x14ac:dyDescent="0.25">
      <c r="B104" s="2">
        <v>38191</v>
      </c>
      <c r="C104" s="14">
        <v>173</v>
      </c>
      <c r="D104" s="2">
        <v>38169</v>
      </c>
      <c r="H104" s="3">
        <v>286.97000000000003</v>
      </c>
      <c r="I104" s="3">
        <v>334.67</v>
      </c>
      <c r="J104" s="3">
        <v>109.84</v>
      </c>
      <c r="L104" s="3" t="s">
        <v>28</v>
      </c>
      <c r="M104" s="3">
        <f t="shared" si="4"/>
        <v>63970.329999999987</v>
      </c>
      <c r="N104" s="3">
        <f t="shared" si="5"/>
        <v>1077.7800000000002</v>
      </c>
    </row>
    <row r="105" spans="2:16" x14ac:dyDescent="0.25">
      <c r="B105" s="2">
        <v>38197</v>
      </c>
      <c r="C105" s="14">
        <v>147</v>
      </c>
      <c r="D105" s="2">
        <v>38108</v>
      </c>
      <c r="G105" s="3">
        <v>731.48</v>
      </c>
      <c r="H105" s="3">
        <v>-284</v>
      </c>
      <c r="I105" s="3">
        <v>-337.64</v>
      </c>
      <c r="J105" s="3">
        <v>-109.84</v>
      </c>
      <c r="L105" s="3" t="s">
        <v>28</v>
      </c>
      <c r="M105" s="3">
        <f t="shared" si="4"/>
        <v>64254.329999999987</v>
      </c>
      <c r="N105" s="3">
        <f t="shared" si="5"/>
        <v>967.94000000000017</v>
      </c>
      <c r="P105" s="3">
        <v>731.48</v>
      </c>
    </row>
    <row r="106" spans="2:16" x14ac:dyDescent="0.25">
      <c r="B106" s="2">
        <v>38197</v>
      </c>
      <c r="C106" s="14">
        <v>148</v>
      </c>
      <c r="D106" s="2">
        <v>38108</v>
      </c>
      <c r="G106" s="3">
        <v>-2194.44</v>
      </c>
      <c r="L106" s="3" t="s">
        <v>28</v>
      </c>
      <c r="M106" s="3">
        <f t="shared" si="4"/>
        <v>64254.329999999987</v>
      </c>
      <c r="N106" s="3">
        <f t="shared" si="5"/>
        <v>967.94000000000017</v>
      </c>
      <c r="P106" s="3">
        <v>-1462.96</v>
      </c>
    </row>
    <row r="107" spans="2:16" x14ac:dyDescent="0.25">
      <c r="B107" s="2">
        <v>38197</v>
      </c>
      <c r="C107" s="14">
        <v>147</v>
      </c>
      <c r="D107" s="2">
        <v>38139</v>
      </c>
      <c r="G107" s="3">
        <v>731.48</v>
      </c>
      <c r="H107" s="3">
        <v>-285.48</v>
      </c>
      <c r="I107" s="3">
        <v>-336.16</v>
      </c>
      <c r="J107" s="3">
        <v>-109.84</v>
      </c>
      <c r="L107" s="3" t="s">
        <v>28</v>
      </c>
      <c r="M107" s="3">
        <f t="shared" si="4"/>
        <v>64539.80999999999</v>
      </c>
      <c r="N107" s="3">
        <f t="shared" si="5"/>
        <v>858.10000000000014</v>
      </c>
      <c r="P107" s="3">
        <v>-731.48</v>
      </c>
    </row>
    <row r="108" spans="2:16" x14ac:dyDescent="0.25">
      <c r="B108" s="2">
        <v>38197</v>
      </c>
      <c r="C108" s="14">
        <v>147</v>
      </c>
      <c r="D108" s="2">
        <v>38169</v>
      </c>
      <c r="G108" s="3">
        <v>731.48</v>
      </c>
      <c r="H108" s="3">
        <v>-286.97000000000003</v>
      </c>
      <c r="I108" s="3">
        <v>-334.67</v>
      </c>
      <c r="J108" s="3">
        <v>-109.84</v>
      </c>
      <c r="L108" s="3" t="s">
        <v>28</v>
      </c>
      <c r="M108" s="3">
        <f t="shared" si="4"/>
        <v>64826.779999999992</v>
      </c>
      <c r="N108" s="3">
        <f t="shared" si="5"/>
        <v>748.2600000000001</v>
      </c>
    </row>
    <row r="109" spans="2:16" x14ac:dyDescent="0.25">
      <c r="B109" s="2">
        <v>38197</v>
      </c>
      <c r="C109" s="14">
        <v>132</v>
      </c>
      <c r="E109" s="3">
        <v>30</v>
      </c>
      <c r="L109" s="3">
        <f t="shared" si="3"/>
        <v>30</v>
      </c>
      <c r="M109" s="3">
        <f t="shared" si="4"/>
        <v>64826.779999999992</v>
      </c>
      <c r="N109" s="3">
        <f t="shared" si="5"/>
        <v>748.2600000000001</v>
      </c>
    </row>
    <row r="110" spans="2:16" x14ac:dyDescent="0.25">
      <c r="B110" s="2">
        <v>38208</v>
      </c>
      <c r="C110" s="14">
        <v>173</v>
      </c>
      <c r="D110" s="2">
        <v>38108</v>
      </c>
      <c r="F110" s="3">
        <v>5.56</v>
      </c>
      <c r="H110" s="3">
        <v>284</v>
      </c>
      <c r="I110" s="3">
        <v>337.64</v>
      </c>
      <c r="J110" s="3">
        <v>109.84</v>
      </c>
      <c r="L110" s="3">
        <v>2200</v>
      </c>
      <c r="M110" s="3">
        <f t="shared" si="4"/>
        <v>64542.779999999992</v>
      </c>
      <c r="N110" s="3">
        <f t="shared" si="5"/>
        <v>858.10000000000014</v>
      </c>
    </row>
    <row r="111" spans="2:16" x14ac:dyDescent="0.25">
      <c r="B111" s="2">
        <v>38208</v>
      </c>
      <c r="C111" s="14">
        <v>173</v>
      </c>
      <c r="D111" s="2">
        <v>38139</v>
      </c>
      <c r="H111" s="3">
        <v>285.48</v>
      </c>
      <c r="I111" s="3">
        <v>336.16</v>
      </c>
      <c r="J111" s="3">
        <v>109.84</v>
      </c>
      <c r="L111" s="3" t="s">
        <v>28</v>
      </c>
      <c r="M111" s="3">
        <f t="shared" si="4"/>
        <v>64257.299999999988</v>
      </c>
      <c r="N111" s="3">
        <f t="shared" si="5"/>
        <v>967.94000000000017</v>
      </c>
    </row>
    <row r="112" spans="2:16" x14ac:dyDescent="0.25">
      <c r="B112" s="2">
        <v>38208</v>
      </c>
      <c r="C112" s="14">
        <v>173</v>
      </c>
      <c r="D112" s="2">
        <v>38169</v>
      </c>
      <c r="H112" s="3">
        <v>286.97000000000003</v>
      </c>
      <c r="I112" s="3">
        <v>334.67</v>
      </c>
      <c r="J112" s="3">
        <v>109.84</v>
      </c>
      <c r="L112" s="3" t="s">
        <v>28</v>
      </c>
      <c r="M112" s="3">
        <f t="shared" si="4"/>
        <v>63970.329999999987</v>
      </c>
      <c r="N112" s="3">
        <f t="shared" si="5"/>
        <v>1077.7800000000002</v>
      </c>
    </row>
    <row r="113" spans="2:15" x14ac:dyDescent="0.25">
      <c r="B113" s="2">
        <v>38208</v>
      </c>
      <c r="C113" s="14">
        <v>73</v>
      </c>
      <c r="E113" s="3">
        <v>-5.56</v>
      </c>
      <c r="L113" s="3">
        <f t="shared" si="3"/>
        <v>-5.56</v>
      </c>
      <c r="M113" s="3">
        <f t="shared" si="4"/>
        <v>63970.329999999987</v>
      </c>
      <c r="N113" s="3">
        <f t="shared" si="5"/>
        <v>1077.7800000000002</v>
      </c>
    </row>
    <row r="114" spans="2:15" x14ac:dyDescent="0.25">
      <c r="B114" s="2">
        <v>38215</v>
      </c>
      <c r="C114" s="14">
        <v>152</v>
      </c>
      <c r="E114" s="3">
        <v>31.08</v>
      </c>
      <c r="L114" s="3">
        <f t="shared" si="3"/>
        <v>31.08</v>
      </c>
      <c r="M114" s="3">
        <f t="shared" si="4"/>
        <v>63970.329999999987</v>
      </c>
      <c r="N114" s="3">
        <f t="shared" si="5"/>
        <v>1077.7800000000002</v>
      </c>
    </row>
    <row r="115" spans="2:15" x14ac:dyDescent="0.25">
      <c r="B115" s="2">
        <v>38246</v>
      </c>
      <c r="C115" s="14">
        <v>152</v>
      </c>
      <c r="E115" s="3">
        <v>31.08</v>
      </c>
      <c r="L115" s="3">
        <f t="shared" si="3"/>
        <v>31.08</v>
      </c>
      <c r="M115" s="3">
        <f t="shared" si="4"/>
        <v>63970.329999999987</v>
      </c>
      <c r="N115" s="3">
        <f t="shared" si="5"/>
        <v>1077.7800000000002</v>
      </c>
    </row>
    <row r="116" spans="2:15" x14ac:dyDescent="0.25">
      <c r="B116" s="2">
        <v>38257</v>
      </c>
      <c r="C116" s="14">
        <v>631</v>
      </c>
      <c r="K116" s="3">
        <v>7.6</v>
      </c>
      <c r="L116" s="3" t="s">
        <v>28</v>
      </c>
      <c r="M116" s="3">
        <f t="shared" si="4"/>
        <v>63970.329999999987</v>
      </c>
      <c r="N116" s="3">
        <f t="shared" si="5"/>
        <v>1077.7800000000002</v>
      </c>
      <c r="O116" s="3">
        <v>7.6</v>
      </c>
    </row>
    <row r="117" spans="2:15" x14ac:dyDescent="0.25">
      <c r="B117" s="2">
        <v>38271</v>
      </c>
      <c r="C117" s="14">
        <v>173</v>
      </c>
      <c r="D117" s="2">
        <v>38200</v>
      </c>
      <c r="F117" s="3">
        <v>37.04</v>
      </c>
      <c r="H117" s="3">
        <v>288.45999999999998</v>
      </c>
      <c r="I117" s="3">
        <v>333.18</v>
      </c>
      <c r="J117" s="3">
        <v>109.84</v>
      </c>
      <c r="L117" s="3">
        <v>1500</v>
      </c>
      <c r="M117" s="3">
        <f t="shared" si="4"/>
        <v>63681.869999999988</v>
      </c>
      <c r="N117" s="3">
        <f t="shared" si="5"/>
        <v>1187.6200000000001</v>
      </c>
      <c r="O117" s="3">
        <v>7.6</v>
      </c>
    </row>
    <row r="118" spans="2:15" x14ac:dyDescent="0.25">
      <c r="B118" s="2">
        <v>38271</v>
      </c>
      <c r="C118" s="14">
        <v>173</v>
      </c>
      <c r="D118" s="2">
        <v>38231</v>
      </c>
      <c r="H118" s="3">
        <v>289.95999999999998</v>
      </c>
      <c r="I118" s="3">
        <v>331.68</v>
      </c>
      <c r="J118" s="3">
        <v>109.84</v>
      </c>
      <c r="L118" s="3" t="s">
        <v>28</v>
      </c>
      <c r="M118" s="3">
        <f t="shared" si="4"/>
        <v>63391.909999999989</v>
      </c>
      <c r="N118" s="3">
        <f t="shared" si="5"/>
        <v>1297.46</v>
      </c>
      <c r="O118" s="3">
        <v>7.6</v>
      </c>
    </row>
    <row r="119" spans="2:15" x14ac:dyDescent="0.25">
      <c r="B119" s="2">
        <v>38271</v>
      </c>
      <c r="C119" s="14">
        <v>73</v>
      </c>
      <c r="E119" s="3">
        <v>-37.04</v>
      </c>
      <c r="L119" s="3">
        <f t="shared" si="3"/>
        <v>-37.04</v>
      </c>
      <c r="M119" s="3">
        <f t="shared" si="4"/>
        <v>63391.909999999989</v>
      </c>
      <c r="N119" s="3">
        <f t="shared" si="5"/>
        <v>1297.46</v>
      </c>
      <c r="O119" s="3">
        <v>7.6</v>
      </c>
    </row>
    <row r="120" spans="2:15" x14ac:dyDescent="0.25">
      <c r="B120" s="2">
        <v>38278</v>
      </c>
      <c r="C120" s="14">
        <v>173</v>
      </c>
      <c r="D120" s="2">
        <v>38261</v>
      </c>
      <c r="F120" s="3">
        <v>18.52</v>
      </c>
      <c r="H120" s="3">
        <v>291.47000000000003</v>
      </c>
      <c r="I120" s="3">
        <v>330.17</v>
      </c>
      <c r="J120" s="3">
        <v>109.84</v>
      </c>
      <c r="L120" s="3">
        <f t="shared" si="3"/>
        <v>750.00000000000011</v>
      </c>
      <c r="M120" s="3">
        <f t="shared" si="4"/>
        <v>63100.439999999988</v>
      </c>
      <c r="N120" s="3">
        <f t="shared" si="5"/>
        <v>1407.3</v>
      </c>
      <c r="O120" s="3">
        <v>7.6</v>
      </c>
    </row>
    <row r="121" spans="2:15" x14ac:dyDescent="0.25">
      <c r="B121" s="2">
        <v>38278</v>
      </c>
      <c r="C121" s="14">
        <v>73</v>
      </c>
      <c r="E121" s="3">
        <v>-18.52</v>
      </c>
      <c r="L121" s="3">
        <f t="shared" si="3"/>
        <v>-18.52</v>
      </c>
      <c r="M121" s="3">
        <f t="shared" si="4"/>
        <v>63100.439999999988</v>
      </c>
      <c r="N121" s="3">
        <f t="shared" si="5"/>
        <v>1407.3</v>
      </c>
      <c r="O121" s="3">
        <v>7.6</v>
      </c>
    </row>
    <row r="122" spans="2:15" x14ac:dyDescent="0.25">
      <c r="B122" s="2">
        <v>38282</v>
      </c>
      <c r="C122" s="14">
        <v>307</v>
      </c>
      <c r="J122" s="3">
        <v>-705.06</v>
      </c>
      <c r="L122" s="3" t="s">
        <v>28</v>
      </c>
      <c r="M122" s="3">
        <f t="shared" si="4"/>
        <v>63100.439999999988</v>
      </c>
      <c r="N122" s="3">
        <f t="shared" si="5"/>
        <v>702.24</v>
      </c>
      <c r="O122" s="3">
        <v>7.6</v>
      </c>
    </row>
    <row r="123" spans="2:15" x14ac:dyDescent="0.25">
      <c r="B123" s="2">
        <v>38303</v>
      </c>
      <c r="C123" s="14">
        <v>312</v>
      </c>
      <c r="D123" s="2">
        <v>38322</v>
      </c>
      <c r="J123" s="3">
        <v>-776.92</v>
      </c>
      <c r="L123" s="3" t="s">
        <v>28</v>
      </c>
      <c r="M123" s="3">
        <f t="shared" si="4"/>
        <v>63100.439999999988</v>
      </c>
      <c r="N123" s="3">
        <f t="shared" si="5"/>
        <v>-74.67999999999995</v>
      </c>
      <c r="O123" s="3">
        <v>7.6</v>
      </c>
    </row>
    <row r="124" spans="2:15" x14ac:dyDescent="0.25">
      <c r="B124" s="2">
        <v>38307</v>
      </c>
      <c r="C124" s="14">
        <v>152</v>
      </c>
      <c r="E124" s="3">
        <v>31.08</v>
      </c>
      <c r="L124" s="3">
        <f t="shared" si="3"/>
        <v>31.08</v>
      </c>
      <c r="M124" s="3">
        <f t="shared" si="4"/>
        <v>63100.439999999988</v>
      </c>
      <c r="N124" s="3">
        <f t="shared" si="5"/>
        <v>-74.67999999999995</v>
      </c>
      <c r="O124" s="3">
        <v>7.6</v>
      </c>
    </row>
    <row r="125" spans="2:15" x14ac:dyDescent="0.25">
      <c r="B125" s="2">
        <v>38335</v>
      </c>
      <c r="C125" s="14">
        <v>172</v>
      </c>
      <c r="D125" s="2">
        <v>38292</v>
      </c>
      <c r="F125" s="3">
        <v>118.52</v>
      </c>
      <c r="H125" s="3">
        <v>292.99</v>
      </c>
      <c r="I125" s="3">
        <v>328.65</v>
      </c>
      <c r="J125" s="3">
        <v>109.84</v>
      </c>
      <c r="L125" s="3">
        <f t="shared" si="3"/>
        <v>850</v>
      </c>
      <c r="M125" s="3">
        <f t="shared" si="4"/>
        <v>62807.44999999999</v>
      </c>
      <c r="N125" s="3">
        <f t="shared" si="5"/>
        <v>35.160000000000053</v>
      </c>
      <c r="O125" s="3">
        <v>7.6</v>
      </c>
    </row>
    <row r="126" spans="2:15" x14ac:dyDescent="0.25">
      <c r="B126" s="2">
        <v>38335</v>
      </c>
      <c r="C126" s="14">
        <v>72</v>
      </c>
      <c r="E126" s="3">
        <v>-118.52</v>
      </c>
      <c r="L126" s="3">
        <f t="shared" si="3"/>
        <v>-118.52</v>
      </c>
      <c r="M126" s="3">
        <f t="shared" si="4"/>
        <v>62807.44999999999</v>
      </c>
      <c r="N126" s="3">
        <f t="shared" si="5"/>
        <v>35.160000000000053</v>
      </c>
      <c r="O126" s="3">
        <v>7.6</v>
      </c>
    </row>
    <row r="127" spans="2:15" x14ac:dyDescent="0.25">
      <c r="B127" s="2">
        <v>38337</v>
      </c>
      <c r="C127" s="14">
        <v>152</v>
      </c>
      <c r="E127" s="3">
        <v>31.08</v>
      </c>
      <c r="L127" s="3">
        <f t="shared" si="3"/>
        <v>31.08</v>
      </c>
      <c r="M127" s="3">
        <f t="shared" si="4"/>
        <v>62807.44999999999</v>
      </c>
      <c r="N127" s="3">
        <f t="shared" si="5"/>
        <v>35.160000000000053</v>
      </c>
      <c r="O127" s="3">
        <v>7.6</v>
      </c>
    </row>
    <row r="128" spans="2:15" x14ac:dyDescent="0.25">
      <c r="B128" s="2">
        <v>38352</v>
      </c>
      <c r="M128" s="3">
        <v>62807.45</v>
      </c>
      <c r="N128" s="3">
        <f t="shared" si="5"/>
        <v>35.160000000000053</v>
      </c>
      <c r="O128" s="3">
        <v>7.6</v>
      </c>
    </row>
    <row r="129" spans="1:16" s="13" customFormat="1" x14ac:dyDescent="0.25">
      <c r="A129" s="11"/>
      <c r="B129" s="11"/>
      <c r="C129" s="16"/>
      <c r="D129" s="1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x14ac:dyDescent="0.25">
      <c r="B130" s="2">
        <v>38353</v>
      </c>
      <c r="M130" s="3">
        <f>M128</f>
        <v>62807.45</v>
      </c>
      <c r="N130" s="3">
        <f>N128+J130</f>
        <v>35.160000000000053</v>
      </c>
      <c r="O130" s="3">
        <f>O128</f>
        <v>7.6</v>
      </c>
      <c r="P130" s="3">
        <v>0</v>
      </c>
    </row>
    <row r="131" spans="1:16" x14ac:dyDescent="0.25">
      <c r="B131" s="2">
        <v>38366</v>
      </c>
      <c r="C131" s="14">
        <v>172</v>
      </c>
      <c r="D131" s="2">
        <v>38322</v>
      </c>
      <c r="F131" s="3">
        <v>50.48</v>
      </c>
      <c r="G131" s="3">
        <v>0</v>
      </c>
      <c r="H131" s="3">
        <v>294.52</v>
      </c>
      <c r="I131" s="3">
        <v>327.12</v>
      </c>
      <c r="J131" s="3">
        <v>62.47</v>
      </c>
      <c r="L131" s="3">
        <f>SUM(E131:K131)</f>
        <v>734.59</v>
      </c>
      <c r="M131" s="3">
        <f>M130-H131</f>
        <v>62512.93</v>
      </c>
      <c r="N131" s="3">
        <f>N130+J131</f>
        <v>97.630000000000052</v>
      </c>
      <c r="O131" s="3">
        <f>O130</f>
        <v>7.6</v>
      </c>
      <c r="P131" s="3">
        <f>P130+G131</f>
        <v>0</v>
      </c>
    </row>
    <row r="132" spans="1:16" x14ac:dyDescent="0.25">
      <c r="B132" s="2">
        <v>38366</v>
      </c>
      <c r="C132" s="14">
        <v>172</v>
      </c>
      <c r="D132" s="2">
        <v>38353</v>
      </c>
      <c r="G132" s="3">
        <v>15.41</v>
      </c>
      <c r="L132" s="3">
        <f t="shared" ref="L132:L185" si="6">SUM(E132:K132)</f>
        <v>15.41</v>
      </c>
      <c r="M132" s="3">
        <f t="shared" ref="M132:M186" si="7">M131-H132</f>
        <v>62512.93</v>
      </c>
      <c r="N132" s="3">
        <f t="shared" ref="N132:N186" si="8">N131+J132</f>
        <v>97.630000000000052</v>
      </c>
      <c r="O132" s="3">
        <f t="shared" ref="O132:O186" si="9">O131</f>
        <v>7.6</v>
      </c>
      <c r="P132" s="3">
        <f t="shared" ref="P132:P186" si="10">P131+G132</f>
        <v>15.41</v>
      </c>
    </row>
    <row r="133" spans="1:16" x14ac:dyDescent="0.25">
      <c r="B133" s="2">
        <v>38366</v>
      </c>
      <c r="C133" s="14">
        <v>72</v>
      </c>
      <c r="E133" s="3">
        <v>-50.48</v>
      </c>
      <c r="L133" s="3">
        <f t="shared" si="6"/>
        <v>-50.48</v>
      </c>
      <c r="M133" s="3">
        <f t="shared" si="7"/>
        <v>62512.93</v>
      </c>
      <c r="N133" s="3">
        <f t="shared" si="8"/>
        <v>97.630000000000052</v>
      </c>
      <c r="O133" s="3">
        <f t="shared" si="9"/>
        <v>7.6</v>
      </c>
      <c r="P133" s="3">
        <f t="shared" si="10"/>
        <v>15.41</v>
      </c>
    </row>
    <row r="134" spans="1:16" x14ac:dyDescent="0.25">
      <c r="B134" s="2">
        <v>38370</v>
      </c>
      <c r="C134" s="14">
        <v>173</v>
      </c>
      <c r="D134" s="2">
        <v>38353</v>
      </c>
      <c r="F134" s="3">
        <v>15.41</v>
      </c>
      <c r="G134" s="3">
        <v>-15.41</v>
      </c>
      <c r="L134" s="3">
        <f t="shared" si="6"/>
        <v>0</v>
      </c>
      <c r="M134" s="3">
        <f t="shared" si="7"/>
        <v>62512.93</v>
      </c>
      <c r="N134" s="3">
        <f t="shared" si="8"/>
        <v>97.630000000000052</v>
      </c>
      <c r="O134" s="3">
        <f t="shared" si="9"/>
        <v>7.6</v>
      </c>
      <c r="P134" s="3">
        <f t="shared" si="10"/>
        <v>0</v>
      </c>
    </row>
    <row r="135" spans="1:16" x14ac:dyDescent="0.25">
      <c r="B135" s="2">
        <v>38370</v>
      </c>
      <c r="C135" s="14">
        <v>173</v>
      </c>
      <c r="D135" s="2">
        <v>38353</v>
      </c>
      <c r="L135" s="3">
        <f t="shared" si="6"/>
        <v>0</v>
      </c>
      <c r="M135" s="3">
        <f t="shared" si="7"/>
        <v>62512.93</v>
      </c>
      <c r="N135" s="3">
        <f t="shared" si="8"/>
        <v>97.630000000000052</v>
      </c>
      <c r="O135" s="3">
        <f t="shared" si="9"/>
        <v>7.6</v>
      </c>
      <c r="P135" s="3">
        <f t="shared" si="10"/>
        <v>0</v>
      </c>
    </row>
    <row r="136" spans="1:16" x14ac:dyDescent="0.25">
      <c r="B136" s="2">
        <v>38370</v>
      </c>
      <c r="C136" s="14">
        <v>73</v>
      </c>
      <c r="E136" s="3">
        <v>-15.41</v>
      </c>
      <c r="L136" s="3">
        <f t="shared" si="6"/>
        <v>-15.41</v>
      </c>
      <c r="M136" s="3">
        <f t="shared" si="7"/>
        <v>62512.93</v>
      </c>
      <c r="N136" s="3">
        <f t="shared" si="8"/>
        <v>97.630000000000052</v>
      </c>
      <c r="O136" s="3">
        <f t="shared" si="9"/>
        <v>7.6</v>
      </c>
      <c r="P136" s="3">
        <f t="shared" si="10"/>
        <v>0</v>
      </c>
    </row>
    <row r="137" spans="1:16" x14ac:dyDescent="0.25">
      <c r="B137" s="2">
        <v>38370</v>
      </c>
      <c r="C137" s="14">
        <v>152</v>
      </c>
      <c r="E137" s="3">
        <v>31.08</v>
      </c>
      <c r="L137" s="3">
        <f t="shared" si="6"/>
        <v>31.08</v>
      </c>
      <c r="M137" s="3">
        <f t="shared" si="7"/>
        <v>62512.93</v>
      </c>
      <c r="N137" s="3">
        <f t="shared" si="8"/>
        <v>97.630000000000052</v>
      </c>
      <c r="O137" s="3">
        <f t="shared" si="9"/>
        <v>7.6</v>
      </c>
      <c r="P137" s="3">
        <f t="shared" si="10"/>
        <v>0</v>
      </c>
    </row>
    <row r="138" spans="1:16" x14ac:dyDescent="0.25">
      <c r="B138" s="2">
        <v>38399</v>
      </c>
      <c r="C138" s="14">
        <v>152</v>
      </c>
      <c r="E138" s="3">
        <v>31.08</v>
      </c>
      <c r="L138" s="3">
        <f t="shared" si="6"/>
        <v>31.08</v>
      </c>
      <c r="M138" s="3">
        <f t="shared" si="7"/>
        <v>62512.93</v>
      </c>
      <c r="N138" s="3">
        <f t="shared" si="8"/>
        <v>97.630000000000052</v>
      </c>
      <c r="O138" s="3">
        <f t="shared" si="9"/>
        <v>7.6</v>
      </c>
      <c r="P138" s="3">
        <f t="shared" si="10"/>
        <v>0</v>
      </c>
    </row>
    <row r="139" spans="1:16" x14ac:dyDescent="0.25">
      <c r="B139" s="2">
        <v>38401</v>
      </c>
      <c r="C139" s="14">
        <v>172</v>
      </c>
      <c r="D139" s="2">
        <v>38353</v>
      </c>
      <c r="F139" s="3">
        <v>62.16</v>
      </c>
      <c r="H139" s="3">
        <v>296.05</v>
      </c>
      <c r="I139" s="3">
        <v>325.58999999999997</v>
      </c>
      <c r="J139" s="3">
        <v>62.47</v>
      </c>
      <c r="L139" s="3">
        <f t="shared" si="6"/>
        <v>746.27</v>
      </c>
      <c r="M139" s="3">
        <f t="shared" si="7"/>
        <v>62216.88</v>
      </c>
      <c r="N139" s="3">
        <f t="shared" si="8"/>
        <v>160.10000000000005</v>
      </c>
      <c r="O139" s="3">
        <f t="shared" si="9"/>
        <v>7.6</v>
      </c>
      <c r="P139" s="3">
        <f t="shared" si="10"/>
        <v>0</v>
      </c>
    </row>
    <row r="140" spans="1:16" x14ac:dyDescent="0.25">
      <c r="B140" s="2">
        <v>38401</v>
      </c>
      <c r="C140" s="14">
        <v>172</v>
      </c>
      <c r="D140" s="2">
        <v>38384</v>
      </c>
      <c r="G140" s="3">
        <v>253.73</v>
      </c>
      <c r="L140" s="3">
        <f t="shared" si="6"/>
        <v>253.73</v>
      </c>
      <c r="M140" s="3">
        <f t="shared" si="7"/>
        <v>62216.88</v>
      </c>
      <c r="N140" s="3">
        <f t="shared" si="8"/>
        <v>160.10000000000005</v>
      </c>
      <c r="O140" s="3">
        <f t="shared" si="9"/>
        <v>7.6</v>
      </c>
      <c r="P140" s="3">
        <f t="shared" si="10"/>
        <v>253.73</v>
      </c>
    </row>
    <row r="141" spans="1:16" x14ac:dyDescent="0.25">
      <c r="B141" s="2">
        <v>38401</v>
      </c>
      <c r="C141" s="14">
        <v>72</v>
      </c>
      <c r="E141" s="3">
        <v>-62.16</v>
      </c>
      <c r="L141" s="3">
        <f t="shared" si="6"/>
        <v>-62.16</v>
      </c>
      <c r="M141" s="3">
        <f t="shared" si="7"/>
        <v>62216.88</v>
      </c>
      <c r="N141" s="3">
        <f t="shared" si="8"/>
        <v>160.10000000000005</v>
      </c>
      <c r="O141" s="3">
        <f t="shared" si="9"/>
        <v>7.6</v>
      </c>
      <c r="P141" s="3">
        <f t="shared" si="10"/>
        <v>253.73</v>
      </c>
    </row>
    <row r="142" spans="1:16" x14ac:dyDescent="0.25">
      <c r="B142" s="2">
        <v>38412</v>
      </c>
      <c r="C142" s="14">
        <v>148</v>
      </c>
      <c r="D142" s="2">
        <v>38353</v>
      </c>
      <c r="F142" s="3">
        <v>-62.16</v>
      </c>
      <c r="H142" s="3">
        <v>-296.05</v>
      </c>
      <c r="I142" s="3">
        <v>-325.58999999999997</v>
      </c>
      <c r="J142" s="3">
        <v>-62.47</v>
      </c>
      <c r="L142" s="3">
        <f t="shared" si="6"/>
        <v>-746.27</v>
      </c>
      <c r="M142" s="3">
        <f t="shared" si="7"/>
        <v>62512.93</v>
      </c>
      <c r="N142" s="3">
        <f t="shared" si="8"/>
        <v>97.630000000000052</v>
      </c>
      <c r="O142" s="3">
        <f t="shared" si="9"/>
        <v>7.6</v>
      </c>
      <c r="P142" s="3">
        <f t="shared" si="10"/>
        <v>253.73</v>
      </c>
    </row>
    <row r="143" spans="1:16" x14ac:dyDescent="0.25">
      <c r="B143" s="2">
        <v>38412</v>
      </c>
      <c r="C143" s="14">
        <v>148</v>
      </c>
      <c r="D143" s="2">
        <v>38384</v>
      </c>
      <c r="G143" s="3">
        <v>-253.73</v>
      </c>
      <c r="L143" s="3">
        <f t="shared" si="6"/>
        <v>-253.73</v>
      </c>
      <c r="M143" s="3">
        <f t="shared" si="7"/>
        <v>62512.93</v>
      </c>
      <c r="N143" s="3">
        <f t="shared" si="8"/>
        <v>97.630000000000052</v>
      </c>
      <c r="O143" s="3">
        <f t="shared" si="9"/>
        <v>7.6</v>
      </c>
      <c r="P143" s="3">
        <f t="shared" si="10"/>
        <v>0</v>
      </c>
    </row>
    <row r="144" spans="1:16" x14ac:dyDescent="0.25">
      <c r="B144" s="2">
        <v>38412</v>
      </c>
      <c r="C144" s="14">
        <v>48</v>
      </c>
      <c r="E144" s="3">
        <v>62.16</v>
      </c>
      <c r="L144" s="3">
        <f t="shared" si="6"/>
        <v>62.16</v>
      </c>
      <c r="M144" s="3">
        <f t="shared" si="7"/>
        <v>62512.93</v>
      </c>
      <c r="N144" s="3">
        <f t="shared" si="8"/>
        <v>97.630000000000052</v>
      </c>
      <c r="O144" s="3">
        <f t="shared" si="9"/>
        <v>7.6</v>
      </c>
      <c r="P144" s="3">
        <f t="shared" si="10"/>
        <v>0</v>
      </c>
    </row>
    <row r="145" spans="2:16" x14ac:dyDescent="0.25">
      <c r="B145" s="2">
        <v>38420</v>
      </c>
      <c r="C145" s="14">
        <v>173</v>
      </c>
      <c r="D145" s="2">
        <v>38353</v>
      </c>
      <c r="G145" s="3">
        <v>355.03</v>
      </c>
      <c r="L145" s="3">
        <f t="shared" si="6"/>
        <v>355.03</v>
      </c>
      <c r="M145" s="3">
        <f t="shared" si="7"/>
        <v>62512.93</v>
      </c>
      <c r="N145" s="3">
        <f t="shared" si="8"/>
        <v>97.630000000000052</v>
      </c>
      <c r="O145" s="3">
        <f t="shared" si="9"/>
        <v>7.6</v>
      </c>
      <c r="P145" s="3">
        <f t="shared" si="10"/>
        <v>355.03</v>
      </c>
    </row>
    <row r="146" spans="2:16" x14ac:dyDescent="0.25">
      <c r="B146" s="2">
        <v>38420</v>
      </c>
      <c r="C146" s="14">
        <v>173</v>
      </c>
      <c r="D146" s="2">
        <v>38353</v>
      </c>
      <c r="F146" s="3">
        <v>62.16</v>
      </c>
      <c r="L146" s="3">
        <f t="shared" si="6"/>
        <v>62.16</v>
      </c>
      <c r="M146" s="3">
        <f t="shared" si="7"/>
        <v>62512.93</v>
      </c>
      <c r="N146" s="3">
        <f t="shared" si="8"/>
        <v>97.630000000000052</v>
      </c>
      <c r="O146" s="3">
        <f t="shared" si="9"/>
        <v>7.6</v>
      </c>
      <c r="P146" s="3">
        <f t="shared" si="10"/>
        <v>355.03</v>
      </c>
    </row>
    <row r="147" spans="2:16" x14ac:dyDescent="0.25">
      <c r="B147" s="2">
        <v>38420</v>
      </c>
      <c r="C147" s="14">
        <v>173</v>
      </c>
      <c r="D147" s="2">
        <v>38353</v>
      </c>
      <c r="F147" s="3">
        <v>14.59</v>
      </c>
      <c r="L147" s="3">
        <f t="shared" si="6"/>
        <v>14.59</v>
      </c>
      <c r="M147" s="3">
        <f t="shared" si="7"/>
        <v>62512.93</v>
      </c>
      <c r="N147" s="3">
        <f t="shared" si="8"/>
        <v>97.630000000000052</v>
      </c>
      <c r="O147" s="3">
        <f t="shared" si="9"/>
        <v>7.6</v>
      </c>
      <c r="P147" s="3">
        <f t="shared" si="10"/>
        <v>355.03</v>
      </c>
    </row>
    <row r="148" spans="2:16" x14ac:dyDescent="0.25">
      <c r="B148" s="2">
        <v>38420</v>
      </c>
      <c r="C148" s="14">
        <v>173</v>
      </c>
      <c r="D148" s="2">
        <v>38353</v>
      </c>
      <c r="H148" s="3">
        <v>296.05</v>
      </c>
      <c r="I148" s="3">
        <v>325.58999999999997</v>
      </c>
      <c r="J148" s="3">
        <v>62.47</v>
      </c>
      <c r="L148" s="3">
        <f t="shared" si="6"/>
        <v>684.11</v>
      </c>
      <c r="M148" s="3">
        <f t="shared" si="7"/>
        <v>62216.88</v>
      </c>
      <c r="N148" s="3">
        <f t="shared" si="8"/>
        <v>160.10000000000005</v>
      </c>
      <c r="O148" s="3">
        <f t="shared" si="9"/>
        <v>7.6</v>
      </c>
      <c r="P148" s="3">
        <f t="shared" si="10"/>
        <v>355.03</v>
      </c>
    </row>
    <row r="149" spans="2:16" x14ac:dyDescent="0.25">
      <c r="B149" s="2">
        <v>38420</v>
      </c>
      <c r="C149" s="14">
        <v>173</v>
      </c>
      <c r="D149" s="2">
        <v>38384</v>
      </c>
      <c r="H149" s="3">
        <v>297.58999999999997</v>
      </c>
      <c r="I149" s="3">
        <v>324.05</v>
      </c>
      <c r="J149" s="3">
        <v>62.47</v>
      </c>
      <c r="L149" s="3">
        <f t="shared" si="6"/>
        <v>684.11</v>
      </c>
      <c r="M149" s="3">
        <f t="shared" si="7"/>
        <v>61919.29</v>
      </c>
      <c r="N149" s="3">
        <f t="shared" si="8"/>
        <v>222.57000000000005</v>
      </c>
      <c r="O149" s="3">
        <f t="shared" si="9"/>
        <v>7.6</v>
      </c>
      <c r="P149" s="3">
        <f t="shared" si="10"/>
        <v>355.03</v>
      </c>
    </row>
    <row r="150" spans="2:16" x14ac:dyDescent="0.25">
      <c r="B150" s="2">
        <v>38420</v>
      </c>
      <c r="C150" s="14">
        <v>73</v>
      </c>
      <c r="E150" s="3">
        <v>-62.16</v>
      </c>
      <c r="L150" s="3">
        <f t="shared" si="6"/>
        <v>-62.16</v>
      </c>
      <c r="M150" s="3">
        <f t="shared" si="7"/>
        <v>61919.29</v>
      </c>
      <c r="N150" s="3">
        <f t="shared" si="8"/>
        <v>222.57000000000005</v>
      </c>
      <c r="O150" s="3">
        <f t="shared" si="9"/>
        <v>7.6</v>
      </c>
      <c r="P150" s="3">
        <f t="shared" si="10"/>
        <v>355.03</v>
      </c>
    </row>
    <row r="151" spans="2:16" x14ac:dyDescent="0.25">
      <c r="B151" s="2">
        <v>38420</v>
      </c>
      <c r="C151" s="14">
        <v>73</v>
      </c>
      <c r="E151" s="3">
        <v>-14.59</v>
      </c>
      <c r="L151" s="3">
        <f t="shared" si="6"/>
        <v>-14.59</v>
      </c>
      <c r="M151" s="3">
        <f t="shared" si="7"/>
        <v>61919.29</v>
      </c>
      <c r="N151" s="3">
        <f t="shared" si="8"/>
        <v>222.57000000000005</v>
      </c>
      <c r="O151" s="3">
        <f t="shared" si="9"/>
        <v>7.6</v>
      </c>
      <c r="P151" s="3">
        <f t="shared" si="10"/>
        <v>355.03</v>
      </c>
    </row>
    <row r="152" spans="2:16" x14ac:dyDescent="0.25">
      <c r="B152" s="2">
        <v>38427</v>
      </c>
      <c r="C152" s="14">
        <v>152</v>
      </c>
      <c r="E152" s="3">
        <v>31.08</v>
      </c>
      <c r="L152" s="3">
        <f t="shared" si="6"/>
        <v>31.08</v>
      </c>
      <c r="M152" s="3">
        <f t="shared" si="7"/>
        <v>61919.29</v>
      </c>
      <c r="N152" s="3">
        <f t="shared" si="8"/>
        <v>222.57000000000005</v>
      </c>
      <c r="O152" s="3">
        <f t="shared" si="9"/>
        <v>7.6</v>
      </c>
      <c r="P152" s="3">
        <f t="shared" si="10"/>
        <v>355.03</v>
      </c>
    </row>
    <row r="153" spans="2:16" x14ac:dyDescent="0.25">
      <c r="B153" s="2">
        <v>38433</v>
      </c>
      <c r="C153" s="14">
        <v>172</v>
      </c>
      <c r="D153" s="2">
        <v>38412</v>
      </c>
      <c r="G153" s="3">
        <v>391.24</v>
      </c>
      <c r="L153" s="3">
        <f t="shared" si="6"/>
        <v>391.24</v>
      </c>
      <c r="M153" s="3">
        <f t="shared" si="7"/>
        <v>61919.29</v>
      </c>
      <c r="N153" s="3">
        <f t="shared" si="8"/>
        <v>222.57000000000005</v>
      </c>
      <c r="O153" s="3">
        <f t="shared" si="9"/>
        <v>7.6</v>
      </c>
      <c r="P153" s="3">
        <f t="shared" si="10"/>
        <v>746.27</v>
      </c>
    </row>
    <row r="154" spans="2:16" x14ac:dyDescent="0.25">
      <c r="B154" s="2">
        <v>38434</v>
      </c>
      <c r="C154" s="14">
        <v>173</v>
      </c>
      <c r="D154" s="2">
        <v>38412</v>
      </c>
      <c r="G154" s="3">
        <v>-684.11</v>
      </c>
      <c r="H154" s="3">
        <v>299.14</v>
      </c>
      <c r="I154" s="3">
        <v>322.5</v>
      </c>
      <c r="J154" s="3">
        <v>62.47</v>
      </c>
      <c r="L154" s="3">
        <f t="shared" si="6"/>
        <v>0</v>
      </c>
      <c r="M154" s="3">
        <f t="shared" si="7"/>
        <v>61620.15</v>
      </c>
      <c r="N154" s="3">
        <f t="shared" si="8"/>
        <v>285.04000000000008</v>
      </c>
      <c r="O154" s="3">
        <f t="shared" si="9"/>
        <v>7.6</v>
      </c>
      <c r="P154" s="3">
        <f t="shared" si="10"/>
        <v>62.159999999999968</v>
      </c>
    </row>
    <row r="155" spans="2:16" x14ac:dyDescent="0.25">
      <c r="B155" s="2">
        <v>38434</v>
      </c>
      <c r="C155" s="14">
        <v>175</v>
      </c>
      <c r="D155" s="2">
        <v>38443</v>
      </c>
      <c r="G155" s="3">
        <v>-31.08</v>
      </c>
      <c r="H155" s="3">
        <v>31.08</v>
      </c>
      <c r="L155" s="3">
        <f t="shared" si="6"/>
        <v>0</v>
      </c>
      <c r="M155" s="3">
        <f t="shared" si="7"/>
        <v>61589.07</v>
      </c>
      <c r="N155" s="3">
        <f t="shared" si="8"/>
        <v>285.04000000000008</v>
      </c>
      <c r="O155" s="3">
        <f t="shared" si="9"/>
        <v>7.6</v>
      </c>
      <c r="P155" s="3">
        <f t="shared" si="10"/>
        <v>31.07999999999997</v>
      </c>
    </row>
    <row r="156" spans="2:16" x14ac:dyDescent="0.25">
      <c r="B156" s="2">
        <v>38434</v>
      </c>
      <c r="C156" s="14">
        <v>173</v>
      </c>
      <c r="D156" s="2">
        <v>38443</v>
      </c>
      <c r="F156" s="3">
        <v>31.08</v>
      </c>
      <c r="G156" s="3">
        <v>-31.08</v>
      </c>
      <c r="L156" s="3">
        <f t="shared" si="6"/>
        <v>0</v>
      </c>
      <c r="M156" s="3">
        <f t="shared" si="7"/>
        <v>61589.07</v>
      </c>
      <c r="N156" s="3">
        <f t="shared" si="8"/>
        <v>285.04000000000008</v>
      </c>
      <c r="O156" s="3">
        <f t="shared" si="9"/>
        <v>7.6</v>
      </c>
      <c r="P156" s="3">
        <f t="shared" si="10"/>
        <v>-2.8421709430404007E-14</v>
      </c>
    </row>
    <row r="157" spans="2:16" x14ac:dyDescent="0.25">
      <c r="B157" s="2">
        <v>38434</v>
      </c>
      <c r="C157" s="14">
        <v>73</v>
      </c>
      <c r="E157" s="3">
        <v>-31.08</v>
      </c>
      <c r="L157" s="3">
        <f t="shared" si="6"/>
        <v>-31.08</v>
      </c>
      <c r="M157" s="3">
        <f t="shared" si="7"/>
        <v>61589.07</v>
      </c>
      <c r="N157" s="3">
        <f t="shared" si="8"/>
        <v>285.04000000000008</v>
      </c>
      <c r="O157" s="3">
        <f t="shared" si="9"/>
        <v>7.6</v>
      </c>
      <c r="P157" s="3">
        <f t="shared" si="10"/>
        <v>-2.8421709430404007E-14</v>
      </c>
    </row>
    <row r="158" spans="2:16" x14ac:dyDescent="0.25">
      <c r="B158" s="2">
        <v>38460</v>
      </c>
      <c r="C158" s="14">
        <v>172</v>
      </c>
      <c r="D158" s="2">
        <v>38443</v>
      </c>
      <c r="H158" s="3">
        <v>300.86</v>
      </c>
      <c r="I158" s="3">
        <v>320.77999999999997</v>
      </c>
      <c r="J158" s="3">
        <v>62.47</v>
      </c>
      <c r="L158" s="3">
        <f t="shared" si="6"/>
        <v>684.11</v>
      </c>
      <c r="M158" s="3">
        <f t="shared" si="7"/>
        <v>61288.21</v>
      </c>
      <c r="N158" s="3">
        <f t="shared" si="8"/>
        <v>347.5100000000001</v>
      </c>
      <c r="O158" s="3">
        <f t="shared" si="9"/>
        <v>7.6</v>
      </c>
      <c r="P158" s="3">
        <f t="shared" si="10"/>
        <v>-2.8421709430404007E-14</v>
      </c>
    </row>
    <row r="159" spans="2:16" x14ac:dyDescent="0.25">
      <c r="B159" s="2">
        <v>38488</v>
      </c>
      <c r="C159" s="14">
        <v>172</v>
      </c>
      <c r="D159" s="2">
        <v>38473</v>
      </c>
      <c r="H159" s="3">
        <v>302.43</v>
      </c>
      <c r="I159" s="3">
        <v>319.20999999999998</v>
      </c>
      <c r="J159" s="3">
        <v>62.47</v>
      </c>
      <c r="L159" s="3">
        <f t="shared" si="6"/>
        <v>684.11</v>
      </c>
      <c r="M159" s="3">
        <f t="shared" si="7"/>
        <v>60985.78</v>
      </c>
      <c r="N159" s="3">
        <f t="shared" si="8"/>
        <v>409.98000000000013</v>
      </c>
      <c r="O159" s="3">
        <f t="shared" si="9"/>
        <v>7.6</v>
      </c>
      <c r="P159" s="3">
        <f t="shared" si="10"/>
        <v>-2.8421709430404007E-14</v>
      </c>
    </row>
    <row r="160" spans="2:16" x14ac:dyDescent="0.25">
      <c r="B160" s="2">
        <v>38488</v>
      </c>
      <c r="C160" s="14">
        <v>152</v>
      </c>
      <c r="E160" s="3">
        <v>31.08</v>
      </c>
      <c r="L160" s="3">
        <f t="shared" si="6"/>
        <v>31.08</v>
      </c>
      <c r="M160" s="3">
        <f t="shared" si="7"/>
        <v>60985.78</v>
      </c>
      <c r="N160" s="3">
        <f t="shared" si="8"/>
        <v>409.98000000000013</v>
      </c>
      <c r="O160" s="3">
        <f t="shared" si="9"/>
        <v>7.6</v>
      </c>
      <c r="P160" s="3">
        <f t="shared" si="10"/>
        <v>-2.8421709430404007E-14</v>
      </c>
    </row>
    <row r="161" spans="2:16" x14ac:dyDescent="0.25">
      <c r="B161" s="2">
        <v>38527</v>
      </c>
      <c r="C161" s="14">
        <v>172</v>
      </c>
      <c r="D161" s="2">
        <v>38504</v>
      </c>
      <c r="F161" s="3">
        <v>15.89</v>
      </c>
      <c r="H161" s="3">
        <v>304.01</v>
      </c>
      <c r="I161" s="3">
        <v>317.63</v>
      </c>
      <c r="J161" s="3">
        <v>62.47</v>
      </c>
      <c r="L161" s="3">
        <f t="shared" si="6"/>
        <v>700</v>
      </c>
      <c r="M161" s="3">
        <f t="shared" si="7"/>
        <v>60681.77</v>
      </c>
      <c r="N161" s="3">
        <f t="shared" si="8"/>
        <v>472.45000000000016</v>
      </c>
      <c r="O161" s="3">
        <f t="shared" si="9"/>
        <v>7.6</v>
      </c>
      <c r="P161" s="3">
        <f t="shared" si="10"/>
        <v>-2.8421709430404007E-14</v>
      </c>
    </row>
    <row r="162" spans="2:16" x14ac:dyDescent="0.25">
      <c r="B162" s="2">
        <v>38527</v>
      </c>
      <c r="C162" s="14">
        <v>72</v>
      </c>
      <c r="E162" s="3">
        <v>-15.89</v>
      </c>
      <c r="L162" s="3">
        <f t="shared" si="6"/>
        <v>-15.89</v>
      </c>
      <c r="M162" s="3">
        <f t="shared" si="7"/>
        <v>60681.77</v>
      </c>
      <c r="N162" s="3">
        <f t="shared" si="8"/>
        <v>472.45000000000016</v>
      </c>
      <c r="O162" s="3">
        <f t="shared" si="9"/>
        <v>7.6</v>
      </c>
      <c r="P162" s="3">
        <f t="shared" si="10"/>
        <v>-2.8421709430404007E-14</v>
      </c>
    </row>
    <row r="163" spans="2:16" x14ac:dyDescent="0.25">
      <c r="B163" s="2">
        <v>38551</v>
      </c>
      <c r="C163" s="14">
        <v>152</v>
      </c>
      <c r="E163" s="3">
        <v>31.08</v>
      </c>
      <c r="L163" s="3">
        <f t="shared" si="6"/>
        <v>31.08</v>
      </c>
      <c r="M163" s="3">
        <f t="shared" si="7"/>
        <v>60681.77</v>
      </c>
      <c r="N163" s="3">
        <f t="shared" si="8"/>
        <v>472.45000000000016</v>
      </c>
      <c r="O163" s="3">
        <f t="shared" si="9"/>
        <v>7.6</v>
      </c>
      <c r="P163" s="3">
        <f t="shared" si="10"/>
        <v>-2.8421709430404007E-14</v>
      </c>
    </row>
    <row r="164" spans="2:16" x14ac:dyDescent="0.25">
      <c r="B164" s="2">
        <v>38558</v>
      </c>
      <c r="C164" s="14">
        <v>172</v>
      </c>
      <c r="D164" s="2">
        <v>38534</v>
      </c>
      <c r="F164" s="3">
        <v>15.89</v>
      </c>
      <c r="H164" s="3">
        <v>305.58999999999997</v>
      </c>
      <c r="I164" s="3">
        <v>316.05</v>
      </c>
      <c r="J164" s="3">
        <v>62.47</v>
      </c>
      <c r="L164" s="3">
        <f t="shared" si="6"/>
        <v>700</v>
      </c>
      <c r="M164" s="3">
        <f t="shared" si="7"/>
        <v>60376.18</v>
      </c>
      <c r="N164" s="3">
        <f t="shared" si="8"/>
        <v>534.92000000000019</v>
      </c>
      <c r="O164" s="3">
        <f t="shared" si="9"/>
        <v>7.6</v>
      </c>
      <c r="P164" s="3">
        <f t="shared" si="10"/>
        <v>-2.8421709430404007E-14</v>
      </c>
    </row>
    <row r="165" spans="2:16" x14ac:dyDescent="0.25">
      <c r="B165" s="2">
        <v>38558</v>
      </c>
      <c r="C165" s="14">
        <v>72</v>
      </c>
      <c r="E165" s="3">
        <v>-15.89</v>
      </c>
      <c r="L165" s="3">
        <f t="shared" si="6"/>
        <v>-15.89</v>
      </c>
      <c r="M165" s="3">
        <f t="shared" si="7"/>
        <v>60376.18</v>
      </c>
      <c r="N165" s="3">
        <f t="shared" si="8"/>
        <v>534.92000000000019</v>
      </c>
      <c r="O165" s="3">
        <f t="shared" si="9"/>
        <v>7.6</v>
      </c>
      <c r="P165" s="3">
        <f t="shared" si="10"/>
        <v>-2.8421709430404007E-14</v>
      </c>
    </row>
    <row r="166" spans="2:16" x14ac:dyDescent="0.25">
      <c r="B166" s="2">
        <v>38580</v>
      </c>
      <c r="C166" s="14">
        <v>152</v>
      </c>
      <c r="E166" s="3">
        <v>31.08</v>
      </c>
      <c r="L166" s="3">
        <f t="shared" si="6"/>
        <v>31.08</v>
      </c>
      <c r="M166" s="3">
        <f t="shared" si="7"/>
        <v>60376.18</v>
      </c>
      <c r="N166" s="3">
        <f t="shared" si="8"/>
        <v>534.92000000000019</v>
      </c>
      <c r="O166" s="3">
        <f t="shared" si="9"/>
        <v>7.6</v>
      </c>
      <c r="P166" s="3">
        <f t="shared" si="10"/>
        <v>-2.8421709430404007E-14</v>
      </c>
    </row>
    <row r="167" spans="2:16" x14ac:dyDescent="0.25">
      <c r="B167" s="2">
        <v>38607</v>
      </c>
      <c r="C167" s="14">
        <v>173</v>
      </c>
      <c r="D167" s="2">
        <v>38565</v>
      </c>
      <c r="G167" s="3">
        <v>315.89</v>
      </c>
      <c r="H167" s="3">
        <v>307.18</v>
      </c>
      <c r="I167" s="3">
        <v>314.48</v>
      </c>
      <c r="J167" s="3">
        <v>62.47</v>
      </c>
      <c r="L167" s="3">
        <f t="shared" si="6"/>
        <v>1000.02</v>
      </c>
      <c r="M167" s="3">
        <f t="shared" si="7"/>
        <v>60069</v>
      </c>
      <c r="N167" s="3">
        <f t="shared" si="8"/>
        <v>597.39000000000021</v>
      </c>
      <c r="O167" s="3">
        <f t="shared" si="9"/>
        <v>7.6</v>
      </c>
      <c r="P167" s="3">
        <f t="shared" si="10"/>
        <v>315.89</v>
      </c>
    </row>
    <row r="168" spans="2:16" x14ac:dyDescent="0.25">
      <c r="B168" s="2">
        <v>38611</v>
      </c>
      <c r="C168" s="14">
        <v>152</v>
      </c>
      <c r="E168" s="3">
        <v>31.08</v>
      </c>
      <c r="L168" s="3">
        <f t="shared" si="6"/>
        <v>31.08</v>
      </c>
      <c r="M168" s="3">
        <f t="shared" si="7"/>
        <v>60069</v>
      </c>
      <c r="N168" s="3">
        <f t="shared" si="8"/>
        <v>597.39000000000021</v>
      </c>
      <c r="O168" s="3">
        <f t="shared" si="9"/>
        <v>7.6</v>
      </c>
      <c r="P168" s="3">
        <f t="shared" si="10"/>
        <v>315.89</v>
      </c>
    </row>
    <row r="169" spans="2:16" x14ac:dyDescent="0.25">
      <c r="B169" s="2">
        <v>38625</v>
      </c>
      <c r="C169" s="14">
        <v>172</v>
      </c>
      <c r="D169" s="2">
        <v>38596</v>
      </c>
      <c r="G169" s="3">
        <v>1867.57</v>
      </c>
      <c r="L169" s="3">
        <f t="shared" si="6"/>
        <v>1867.57</v>
      </c>
      <c r="M169" s="3">
        <f t="shared" si="7"/>
        <v>60069</v>
      </c>
      <c r="N169" s="3">
        <f t="shared" si="8"/>
        <v>597.39000000000021</v>
      </c>
      <c r="O169" s="3">
        <f t="shared" si="9"/>
        <v>7.6</v>
      </c>
      <c r="P169" s="3">
        <f t="shared" si="10"/>
        <v>2183.46</v>
      </c>
    </row>
    <row r="170" spans="2:16" x14ac:dyDescent="0.25">
      <c r="B170" s="2">
        <v>38628</v>
      </c>
      <c r="C170" s="14">
        <v>173</v>
      </c>
      <c r="D170" s="2">
        <v>38596</v>
      </c>
      <c r="F170" s="3">
        <v>92.54</v>
      </c>
      <c r="G170" s="3">
        <v>-1460.76</v>
      </c>
      <c r="H170" s="3">
        <v>308.77999999999997</v>
      </c>
      <c r="I170" s="3">
        <v>312.86</v>
      </c>
      <c r="J170" s="3">
        <v>62.47</v>
      </c>
      <c r="L170" s="3">
        <f t="shared" si="6"/>
        <v>-684.11</v>
      </c>
      <c r="M170" s="3">
        <f t="shared" si="7"/>
        <v>59760.22</v>
      </c>
      <c r="N170" s="3">
        <f t="shared" si="8"/>
        <v>659.86000000000024</v>
      </c>
      <c r="O170" s="3">
        <f t="shared" si="9"/>
        <v>7.6</v>
      </c>
      <c r="P170" s="3">
        <f t="shared" si="10"/>
        <v>722.7</v>
      </c>
    </row>
    <row r="171" spans="2:16" x14ac:dyDescent="0.25">
      <c r="B171" s="2">
        <v>38628</v>
      </c>
      <c r="C171" s="14">
        <v>173</v>
      </c>
      <c r="D171" s="2">
        <v>38626</v>
      </c>
      <c r="H171" s="3">
        <v>310.39</v>
      </c>
      <c r="I171" s="3">
        <v>311.25</v>
      </c>
      <c r="J171" s="3">
        <v>62.47</v>
      </c>
      <c r="L171" s="3">
        <f t="shared" si="6"/>
        <v>684.11</v>
      </c>
      <c r="M171" s="3">
        <f t="shared" si="7"/>
        <v>59449.83</v>
      </c>
      <c r="N171" s="3">
        <f t="shared" si="8"/>
        <v>722.33000000000027</v>
      </c>
      <c r="O171" s="3">
        <f t="shared" si="9"/>
        <v>7.6</v>
      </c>
      <c r="P171" s="3">
        <f t="shared" si="10"/>
        <v>722.7</v>
      </c>
    </row>
    <row r="172" spans="2:16" x14ac:dyDescent="0.25">
      <c r="B172" s="2">
        <v>38628</v>
      </c>
      <c r="C172" s="14">
        <v>175</v>
      </c>
      <c r="D172" s="2">
        <v>38657</v>
      </c>
      <c r="G172" s="3">
        <v>-722.7</v>
      </c>
      <c r="H172" s="3">
        <v>722.7</v>
      </c>
      <c r="L172" s="3">
        <f t="shared" si="6"/>
        <v>0</v>
      </c>
      <c r="M172" s="3">
        <f t="shared" si="7"/>
        <v>58727.130000000005</v>
      </c>
      <c r="N172" s="3">
        <f t="shared" si="8"/>
        <v>722.33000000000027</v>
      </c>
      <c r="O172" s="3">
        <f t="shared" si="9"/>
        <v>7.6</v>
      </c>
      <c r="P172" s="3">
        <f t="shared" si="10"/>
        <v>0</v>
      </c>
    </row>
    <row r="173" spans="2:16" x14ac:dyDescent="0.25">
      <c r="B173" s="2">
        <v>38628</v>
      </c>
      <c r="C173" s="14">
        <v>73</v>
      </c>
      <c r="E173" s="3">
        <v>-92.54</v>
      </c>
      <c r="L173" s="3">
        <f t="shared" si="6"/>
        <v>-92.54</v>
      </c>
      <c r="M173" s="3">
        <f t="shared" si="7"/>
        <v>58727.130000000005</v>
      </c>
      <c r="N173" s="3">
        <f t="shared" si="8"/>
        <v>722.33000000000027</v>
      </c>
      <c r="O173" s="3">
        <f t="shared" si="9"/>
        <v>7.6</v>
      </c>
      <c r="P173" s="3">
        <f t="shared" si="10"/>
        <v>0</v>
      </c>
    </row>
    <row r="174" spans="2:16" x14ac:dyDescent="0.25">
      <c r="B174" s="2">
        <v>38629</v>
      </c>
      <c r="C174" s="14">
        <v>173</v>
      </c>
      <c r="D174" s="2">
        <v>38657</v>
      </c>
      <c r="L174" s="3">
        <f t="shared" si="6"/>
        <v>0</v>
      </c>
      <c r="M174" s="3">
        <f t="shared" si="7"/>
        <v>58727.130000000005</v>
      </c>
      <c r="N174" s="3">
        <f t="shared" si="8"/>
        <v>722.33000000000027</v>
      </c>
      <c r="O174" s="3">
        <f t="shared" si="9"/>
        <v>7.6</v>
      </c>
      <c r="P174" s="3">
        <f t="shared" si="10"/>
        <v>0</v>
      </c>
    </row>
    <row r="175" spans="2:16" x14ac:dyDescent="0.25">
      <c r="B175" s="2">
        <v>38629</v>
      </c>
      <c r="C175" s="14">
        <v>173</v>
      </c>
      <c r="D175" s="2">
        <v>38657</v>
      </c>
      <c r="L175" s="3">
        <f t="shared" si="6"/>
        <v>0</v>
      </c>
      <c r="M175" s="3">
        <f t="shared" si="7"/>
        <v>58727.130000000005</v>
      </c>
      <c r="N175" s="3">
        <f t="shared" si="8"/>
        <v>722.33000000000027</v>
      </c>
      <c r="O175" s="3">
        <f t="shared" si="9"/>
        <v>7.6</v>
      </c>
      <c r="P175" s="3">
        <f t="shared" si="10"/>
        <v>0</v>
      </c>
    </row>
    <row r="176" spans="2:16" x14ac:dyDescent="0.25">
      <c r="B176" s="2">
        <v>38629</v>
      </c>
      <c r="C176" s="14">
        <v>173</v>
      </c>
      <c r="D176" s="2">
        <v>38657</v>
      </c>
      <c r="L176" s="3">
        <f t="shared" si="6"/>
        <v>0</v>
      </c>
      <c r="M176" s="3">
        <f t="shared" si="7"/>
        <v>58727.130000000005</v>
      </c>
      <c r="N176" s="3">
        <f t="shared" si="8"/>
        <v>722.33000000000027</v>
      </c>
      <c r="O176" s="3">
        <f t="shared" si="9"/>
        <v>7.6</v>
      </c>
      <c r="P176" s="3">
        <f t="shared" si="10"/>
        <v>0</v>
      </c>
    </row>
    <row r="177" spans="1:16" x14ac:dyDescent="0.25">
      <c r="B177" s="2">
        <v>38630</v>
      </c>
      <c r="C177" s="14">
        <v>173</v>
      </c>
      <c r="D177" s="2">
        <v>38657</v>
      </c>
      <c r="L177" s="3">
        <f t="shared" si="6"/>
        <v>0</v>
      </c>
      <c r="M177" s="3">
        <f t="shared" si="7"/>
        <v>58727.130000000005</v>
      </c>
      <c r="N177" s="3">
        <f t="shared" si="8"/>
        <v>722.33000000000027</v>
      </c>
      <c r="O177" s="3">
        <f t="shared" si="9"/>
        <v>7.6</v>
      </c>
      <c r="P177" s="3">
        <f t="shared" si="10"/>
        <v>0</v>
      </c>
    </row>
    <row r="178" spans="1:16" x14ac:dyDescent="0.25">
      <c r="B178" s="2">
        <v>38630</v>
      </c>
      <c r="C178" s="14">
        <v>173</v>
      </c>
      <c r="D178" s="2">
        <v>38657</v>
      </c>
      <c r="L178" s="3">
        <f t="shared" si="6"/>
        <v>0</v>
      </c>
      <c r="M178" s="3">
        <f t="shared" si="7"/>
        <v>58727.130000000005</v>
      </c>
      <c r="N178" s="3">
        <f t="shared" si="8"/>
        <v>722.33000000000027</v>
      </c>
      <c r="O178" s="3">
        <f t="shared" si="9"/>
        <v>7.6</v>
      </c>
      <c r="P178" s="3">
        <f t="shared" si="10"/>
        <v>0</v>
      </c>
    </row>
    <row r="179" spans="1:16" x14ac:dyDescent="0.25">
      <c r="B179" s="2">
        <v>38630</v>
      </c>
      <c r="C179" s="14">
        <v>173</v>
      </c>
      <c r="D179" s="2">
        <v>38657</v>
      </c>
      <c r="L179" s="3">
        <f t="shared" si="6"/>
        <v>0</v>
      </c>
      <c r="M179" s="3">
        <f t="shared" si="7"/>
        <v>58727.130000000005</v>
      </c>
      <c r="N179" s="3">
        <f t="shared" si="8"/>
        <v>722.33000000000027</v>
      </c>
      <c r="O179" s="3">
        <f t="shared" si="9"/>
        <v>7.6</v>
      </c>
      <c r="P179" s="3">
        <f t="shared" si="10"/>
        <v>0</v>
      </c>
    </row>
    <row r="180" spans="1:16" x14ac:dyDescent="0.25">
      <c r="B180" s="2">
        <v>38631</v>
      </c>
      <c r="C180" s="14">
        <v>173</v>
      </c>
      <c r="D180" s="2">
        <v>38657</v>
      </c>
      <c r="L180" s="3">
        <f t="shared" si="6"/>
        <v>0</v>
      </c>
      <c r="M180" s="3">
        <f t="shared" si="7"/>
        <v>58727.130000000005</v>
      </c>
      <c r="N180" s="3">
        <f t="shared" si="8"/>
        <v>722.33000000000027</v>
      </c>
      <c r="O180" s="3">
        <f t="shared" si="9"/>
        <v>7.6</v>
      </c>
      <c r="P180" s="3">
        <f t="shared" si="10"/>
        <v>0</v>
      </c>
    </row>
    <row r="181" spans="1:16" x14ac:dyDescent="0.25">
      <c r="B181" s="2">
        <v>38631</v>
      </c>
      <c r="C181" s="14">
        <v>173</v>
      </c>
      <c r="D181" s="2">
        <v>38657</v>
      </c>
      <c r="L181" s="3">
        <f t="shared" si="6"/>
        <v>0</v>
      </c>
      <c r="M181" s="3">
        <f t="shared" si="7"/>
        <v>58727.130000000005</v>
      </c>
      <c r="N181" s="3">
        <f t="shared" si="8"/>
        <v>722.33000000000027</v>
      </c>
      <c r="O181" s="3">
        <f t="shared" si="9"/>
        <v>7.6</v>
      </c>
      <c r="P181" s="3">
        <f t="shared" si="10"/>
        <v>0</v>
      </c>
    </row>
    <row r="182" spans="1:16" x14ac:dyDescent="0.25">
      <c r="B182" s="2">
        <v>38631</v>
      </c>
      <c r="C182" s="14">
        <v>173</v>
      </c>
      <c r="D182" s="2">
        <v>38657</v>
      </c>
      <c r="L182" s="3">
        <f t="shared" si="6"/>
        <v>0</v>
      </c>
      <c r="M182" s="3">
        <f t="shared" si="7"/>
        <v>58727.130000000005</v>
      </c>
      <c r="N182" s="3">
        <f t="shared" si="8"/>
        <v>722.33000000000027</v>
      </c>
      <c r="O182" s="3">
        <f t="shared" si="9"/>
        <v>7.6</v>
      </c>
      <c r="P182" s="3">
        <f t="shared" si="10"/>
        <v>0</v>
      </c>
    </row>
    <row r="183" spans="1:16" x14ac:dyDescent="0.25">
      <c r="B183" s="2">
        <v>38671</v>
      </c>
      <c r="C183" s="14">
        <v>312</v>
      </c>
      <c r="D183" s="2">
        <v>38687</v>
      </c>
      <c r="J183" s="3">
        <v>-795.76</v>
      </c>
      <c r="L183" s="3">
        <f t="shared" si="6"/>
        <v>-795.76</v>
      </c>
      <c r="M183" s="3">
        <f t="shared" si="7"/>
        <v>58727.130000000005</v>
      </c>
      <c r="N183" s="3">
        <f t="shared" si="8"/>
        <v>-73.429999999999723</v>
      </c>
      <c r="O183" s="3">
        <f t="shared" si="9"/>
        <v>7.6</v>
      </c>
      <c r="P183" s="3">
        <f t="shared" si="10"/>
        <v>0</v>
      </c>
    </row>
    <row r="184" spans="1:16" x14ac:dyDescent="0.25">
      <c r="B184" s="2">
        <v>38672</v>
      </c>
      <c r="C184" s="14">
        <v>172</v>
      </c>
      <c r="D184" s="2">
        <v>38657</v>
      </c>
      <c r="H184" s="3">
        <v>315.77</v>
      </c>
      <c r="I184" s="3">
        <v>305.87</v>
      </c>
      <c r="J184" s="3">
        <v>62.47</v>
      </c>
      <c r="L184" s="3">
        <f t="shared" si="6"/>
        <v>684.11</v>
      </c>
      <c r="M184" s="3">
        <f t="shared" si="7"/>
        <v>58411.360000000008</v>
      </c>
      <c r="N184" s="3">
        <f t="shared" si="8"/>
        <v>-10.959999999999724</v>
      </c>
      <c r="O184" s="3">
        <f t="shared" si="9"/>
        <v>7.6</v>
      </c>
      <c r="P184" s="3">
        <f t="shared" si="10"/>
        <v>0</v>
      </c>
    </row>
    <row r="185" spans="1:16" x14ac:dyDescent="0.25">
      <c r="B185" s="2">
        <v>38702</v>
      </c>
      <c r="C185" s="14">
        <v>152</v>
      </c>
      <c r="E185" s="3">
        <v>31.08</v>
      </c>
      <c r="L185" s="3">
        <f t="shared" si="6"/>
        <v>31.08</v>
      </c>
      <c r="M185" s="3">
        <f t="shared" si="7"/>
        <v>58411.360000000008</v>
      </c>
      <c r="N185" s="3">
        <f t="shared" si="8"/>
        <v>-10.959999999999724</v>
      </c>
      <c r="O185" s="3">
        <f t="shared" si="9"/>
        <v>7.6</v>
      </c>
      <c r="P185" s="3">
        <f t="shared" si="10"/>
        <v>0</v>
      </c>
    </row>
    <row r="186" spans="1:16" x14ac:dyDescent="0.25">
      <c r="B186" s="2">
        <v>38717</v>
      </c>
      <c r="M186" s="3">
        <f t="shared" si="7"/>
        <v>58411.360000000008</v>
      </c>
      <c r="N186" s="3">
        <f t="shared" si="8"/>
        <v>-10.959999999999724</v>
      </c>
      <c r="O186" s="3">
        <f t="shared" si="9"/>
        <v>7.6</v>
      </c>
      <c r="P186" s="3">
        <f t="shared" si="10"/>
        <v>0</v>
      </c>
    </row>
    <row r="187" spans="1:16" s="13" customFormat="1" x14ac:dyDescent="0.25">
      <c r="A187" s="11"/>
      <c r="B187" s="11"/>
      <c r="C187" s="16"/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x14ac:dyDescent="0.25">
      <c r="B188" s="2">
        <v>38718</v>
      </c>
      <c r="M188" s="3">
        <f>M186</f>
        <v>58411.360000000008</v>
      </c>
      <c r="N188" s="3">
        <f>N186</f>
        <v>-10.959999999999724</v>
      </c>
      <c r="O188" s="3">
        <f>O186</f>
        <v>7.6</v>
      </c>
    </row>
    <row r="189" spans="1:16" x14ac:dyDescent="0.25">
      <c r="B189" s="2">
        <v>38734</v>
      </c>
      <c r="C189" s="14">
        <v>152</v>
      </c>
      <c r="E189" s="3">
        <v>31.08</v>
      </c>
      <c r="L189" s="3">
        <f t="shared" ref="L189:L231" si="11">SUM(E189:K189)</f>
        <v>31.08</v>
      </c>
      <c r="M189" s="3">
        <f t="shared" ref="M189:M231" si="12">M188-H189</f>
        <v>58411.360000000008</v>
      </c>
      <c r="N189" s="3">
        <f t="shared" ref="N189:N231" si="13">N188+J189</f>
        <v>-10.959999999999724</v>
      </c>
      <c r="O189" s="3">
        <f>O188+K189</f>
        <v>7.6</v>
      </c>
    </row>
    <row r="190" spans="1:16" x14ac:dyDescent="0.25">
      <c r="B190" s="2">
        <v>38764</v>
      </c>
      <c r="C190" s="14">
        <v>173</v>
      </c>
      <c r="D190" s="2">
        <v>38687</v>
      </c>
      <c r="F190" s="3">
        <v>62.16</v>
      </c>
      <c r="H190" s="3">
        <v>317.41000000000003</v>
      </c>
      <c r="I190" s="3">
        <v>304.23</v>
      </c>
      <c r="J190" s="3">
        <v>69.48</v>
      </c>
      <c r="L190" s="3">
        <v>2135.52</v>
      </c>
      <c r="M190" s="3">
        <f t="shared" si="12"/>
        <v>58093.950000000004</v>
      </c>
      <c r="N190" s="3">
        <f t="shared" si="13"/>
        <v>58.52000000000028</v>
      </c>
      <c r="O190" s="3">
        <f t="shared" ref="O190:O231" si="14">O189+K190</f>
        <v>7.6</v>
      </c>
    </row>
    <row r="191" spans="1:16" x14ac:dyDescent="0.25">
      <c r="B191" s="2">
        <v>38764</v>
      </c>
      <c r="C191" s="14">
        <v>173</v>
      </c>
      <c r="D191" s="2">
        <v>38718</v>
      </c>
      <c r="H191" s="3">
        <v>319.07</v>
      </c>
      <c r="I191" s="3">
        <v>302.57</v>
      </c>
      <c r="J191" s="3">
        <v>69.48</v>
      </c>
      <c r="L191" s="3" t="s">
        <v>28</v>
      </c>
      <c r="M191" s="3">
        <f t="shared" si="12"/>
        <v>57774.880000000005</v>
      </c>
      <c r="N191" s="3">
        <f t="shared" si="13"/>
        <v>128.00000000000028</v>
      </c>
      <c r="O191" s="3">
        <f t="shared" si="14"/>
        <v>7.6</v>
      </c>
    </row>
    <row r="192" spans="1:16" x14ac:dyDescent="0.25">
      <c r="B192" s="2">
        <v>38764</v>
      </c>
      <c r="C192" s="14">
        <v>173</v>
      </c>
      <c r="D192" s="2">
        <v>38749</v>
      </c>
      <c r="H192" s="3">
        <v>320.73</v>
      </c>
      <c r="I192" s="3">
        <v>300.91000000000003</v>
      </c>
      <c r="J192" s="3">
        <v>69.48</v>
      </c>
      <c r="L192" s="3" t="s">
        <v>28</v>
      </c>
      <c r="M192" s="3">
        <f t="shared" si="12"/>
        <v>57454.15</v>
      </c>
      <c r="N192" s="3">
        <f t="shared" si="13"/>
        <v>197.4800000000003</v>
      </c>
      <c r="O192" s="3">
        <f t="shared" si="14"/>
        <v>7.6</v>
      </c>
    </row>
    <row r="193" spans="2:15" x14ac:dyDescent="0.25">
      <c r="B193" s="2">
        <v>38764</v>
      </c>
      <c r="C193" s="14">
        <v>175</v>
      </c>
      <c r="D193" s="2">
        <v>38777</v>
      </c>
      <c r="H193" s="3">
        <v>31.08</v>
      </c>
      <c r="L193" s="3">
        <f t="shared" si="11"/>
        <v>31.08</v>
      </c>
      <c r="M193" s="3">
        <f t="shared" si="12"/>
        <v>57423.07</v>
      </c>
      <c r="N193" s="3">
        <f t="shared" si="13"/>
        <v>197.4800000000003</v>
      </c>
      <c r="O193" s="3">
        <f t="shared" si="14"/>
        <v>7.6</v>
      </c>
    </row>
    <row r="194" spans="2:15" x14ac:dyDescent="0.25">
      <c r="B194" s="2">
        <v>38764</v>
      </c>
      <c r="C194" s="14">
        <v>73</v>
      </c>
      <c r="E194" s="3">
        <v>-62.16</v>
      </c>
      <c r="L194" s="3">
        <f t="shared" si="11"/>
        <v>-62.16</v>
      </c>
      <c r="M194" s="3">
        <f t="shared" si="12"/>
        <v>57423.07</v>
      </c>
      <c r="N194" s="3">
        <f t="shared" si="13"/>
        <v>197.4800000000003</v>
      </c>
      <c r="O194" s="3">
        <f t="shared" si="14"/>
        <v>7.6</v>
      </c>
    </row>
    <row r="195" spans="2:15" x14ac:dyDescent="0.25">
      <c r="B195" s="2">
        <v>38792</v>
      </c>
      <c r="C195" s="14">
        <v>152</v>
      </c>
      <c r="E195" s="3">
        <v>31.08</v>
      </c>
      <c r="L195" s="3">
        <f t="shared" si="11"/>
        <v>31.08</v>
      </c>
      <c r="M195" s="3">
        <f t="shared" si="12"/>
        <v>57423.07</v>
      </c>
      <c r="N195" s="3">
        <f t="shared" si="13"/>
        <v>197.4800000000003</v>
      </c>
      <c r="O195" s="3">
        <f t="shared" si="14"/>
        <v>7.6</v>
      </c>
    </row>
    <row r="196" spans="2:15" x14ac:dyDescent="0.25">
      <c r="B196" s="2">
        <v>38824</v>
      </c>
      <c r="C196" s="14">
        <v>152</v>
      </c>
      <c r="E196" s="3">
        <v>31.08</v>
      </c>
      <c r="L196" s="3">
        <f t="shared" si="11"/>
        <v>31.08</v>
      </c>
      <c r="M196" s="3">
        <f t="shared" si="12"/>
        <v>57423.07</v>
      </c>
      <c r="N196" s="3">
        <f t="shared" si="13"/>
        <v>197.4800000000003</v>
      </c>
      <c r="O196" s="3">
        <f t="shared" si="14"/>
        <v>7.6</v>
      </c>
    </row>
    <row r="197" spans="2:15" x14ac:dyDescent="0.25">
      <c r="B197" s="2">
        <v>38853</v>
      </c>
      <c r="C197" s="14">
        <v>152</v>
      </c>
      <c r="E197" s="3">
        <v>31.08</v>
      </c>
      <c r="L197" s="3">
        <f t="shared" si="11"/>
        <v>31.08</v>
      </c>
      <c r="M197" s="3">
        <f t="shared" si="12"/>
        <v>57423.07</v>
      </c>
      <c r="N197" s="3">
        <f t="shared" si="13"/>
        <v>197.4800000000003</v>
      </c>
      <c r="O197" s="3">
        <f t="shared" si="14"/>
        <v>7.6</v>
      </c>
    </row>
    <row r="198" spans="2:15" x14ac:dyDescent="0.25">
      <c r="B198" s="2">
        <v>38870</v>
      </c>
      <c r="C198" s="14">
        <v>132</v>
      </c>
      <c r="E198" s="3">
        <v>13.25</v>
      </c>
      <c r="L198" s="3">
        <f t="shared" si="11"/>
        <v>13.25</v>
      </c>
      <c r="M198" s="3">
        <f t="shared" si="12"/>
        <v>57423.07</v>
      </c>
      <c r="N198" s="3">
        <f t="shared" si="13"/>
        <v>197.4800000000003</v>
      </c>
      <c r="O198" s="3">
        <f t="shared" si="14"/>
        <v>7.6</v>
      </c>
    </row>
    <row r="199" spans="2:15" x14ac:dyDescent="0.25">
      <c r="B199" s="2">
        <v>38891</v>
      </c>
      <c r="C199" s="14">
        <v>132</v>
      </c>
      <c r="E199" s="3">
        <v>13.25</v>
      </c>
      <c r="L199" s="3">
        <f t="shared" si="11"/>
        <v>13.25</v>
      </c>
      <c r="M199" s="3">
        <f t="shared" si="12"/>
        <v>57423.07</v>
      </c>
      <c r="N199" s="3">
        <f t="shared" si="13"/>
        <v>197.4800000000003</v>
      </c>
      <c r="O199" s="3">
        <f t="shared" si="14"/>
        <v>7.6</v>
      </c>
    </row>
    <row r="200" spans="2:15" x14ac:dyDescent="0.25">
      <c r="B200" s="2">
        <v>38901</v>
      </c>
      <c r="C200" s="14">
        <v>630</v>
      </c>
      <c r="K200" s="3">
        <v>550</v>
      </c>
      <c r="L200" s="3" t="s">
        <v>28</v>
      </c>
      <c r="M200" s="3">
        <f t="shared" si="12"/>
        <v>57423.07</v>
      </c>
      <c r="N200" s="3">
        <f t="shared" si="13"/>
        <v>197.4800000000003</v>
      </c>
      <c r="O200" s="3">
        <f t="shared" si="14"/>
        <v>557.6</v>
      </c>
    </row>
    <row r="201" spans="2:15" x14ac:dyDescent="0.25">
      <c r="B201" s="2">
        <v>38901</v>
      </c>
      <c r="C201" s="14">
        <v>632</v>
      </c>
      <c r="K201" s="3">
        <v>5.58</v>
      </c>
      <c r="L201" s="3" t="s">
        <v>28</v>
      </c>
      <c r="M201" s="3">
        <f t="shared" si="12"/>
        <v>57423.07</v>
      </c>
      <c r="N201" s="3">
        <f t="shared" si="13"/>
        <v>197.4800000000003</v>
      </c>
      <c r="O201" s="3">
        <f t="shared" si="14"/>
        <v>563.18000000000006</v>
      </c>
    </row>
    <row r="202" spans="2:15" x14ac:dyDescent="0.25">
      <c r="B202" s="2">
        <v>38901</v>
      </c>
      <c r="C202" s="14">
        <v>632</v>
      </c>
      <c r="K202" s="3">
        <v>35</v>
      </c>
      <c r="L202" s="3" t="s">
        <v>28</v>
      </c>
      <c r="M202" s="3">
        <f t="shared" si="12"/>
        <v>57423.07</v>
      </c>
      <c r="N202" s="3">
        <f t="shared" si="13"/>
        <v>197.4800000000003</v>
      </c>
      <c r="O202" s="3">
        <f t="shared" si="14"/>
        <v>598.18000000000006</v>
      </c>
    </row>
    <row r="203" spans="2:15" x14ac:dyDescent="0.25">
      <c r="B203" s="2">
        <v>38901</v>
      </c>
      <c r="C203" s="14">
        <v>632</v>
      </c>
      <c r="K203" s="3">
        <v>19</v>
      </c>
      <c r="L203" s="3" t="s">
        <v>28</v>
      </c>
      <c r="M203" s="3">
        <f t="shared" si="12"/>
        <v>57423.07</v>
      </c>
      <c r="N203" s="3">
        <f t="shared" si="13"/>
        <v>197.4800000000003</v>
      </c>
      <c r="O203" s="3">
        <f t="shared" si="14"/>
        <v>617.18000000000006</v>
      </c>
    </row>
    <row r="204" spans="2:15" x14ac:dyDescent="0.25">
      <c r="B204" s="2">
        <v>38901</v>
      </c>
      <c r="C204" s="14">
        <v>632</v>
      </c>
      <c r="K204" s="3">
        <v>94.72</v>
      </c>
      <c r="L204" s="3" t="s">
        <v>28</v>
      </c>
      <c r="M204" s="3">
        <f t="shared" si="12"/>
        <v>57423.07</v>
      </c>
      <c r="N204" s="3">
        <f t="shared" si="13"/>
        <v>197.4800000000003</v>
      </c>
      <c r="O204" s="3">
        <f t="shared" si="14"/>
        <v>711.90000000000009</v>
      </c>
    </row>
    <row r="205" spans="2:15" x14ac:dyDescent="0.25">
      <c r="B205" s="2">
        <v>38901</v>
      </c>
      <c r="C205" s="14">
        <v>632</v>
      </c>
      <c r="K205" s="3">
        <v>189.44</v>
      </c>
      <c r="L205" s="3" t="s">
        <v>28</v>
      </c>
      <c r="M205" s="3">
        <f t="shared" si="12"/>
        <v>57423.07</v>
      </c>
      <c r="N205" s="3">
        <f t="shared" si="13"/>
        <v>197.4800000000003</v>
      </c>
      <c r="O205" s="3">
        <f t="shared" si="14"/>
        <v>901.34000000000015</v>
      </c>
    </row>
    <row r="206" spans="2:15" x14ac:dyDescent="0.25">
      <c r="B206" s="2">
        <v>38922</v>
      </c>
      <c r="C206" s="14">
        <v>132</v>
      </c>
      <c r="E206" s="3">
        <v>13.25</v>
      </c>
      <c r="L206" s="3">
        <f t="shared" si="11"/>
        <v>13.25</v>
      </c>
      <c r="M206" s="3">
        <f t="shared" si="12"/>
        <v>57423.07</v>
      </c>
      <c r="N206" s="3">
        <f t="shared" si="13"/>
        <v>197.4800000000003</v>
      </c>
      <c r="O206" s="3">
        <f t="shared" si="14"/>
        <v>901.34000000000015</v>
      </c>
    </row>
    <row r="207" spans="2:15" x14ac:dyDescent="0.25">
      <c r="B207" s="2">
        <v>38929</v>
      </c>
      <c r="C207" s="14">
        <v>173</v>
      </c>
      <c r="D207" s="2">
        <v>38777</v>
      </c>
      <c r="F207" s="3">
        <v>93.24</v>
      </c>
      <c r="L207" s="3">
        <f t="shared" si="11"/>
        <v>93.24</v>
      </c>
      <c r="M207" s="3">
        <f t="shared" si="12"/>
        <v>57423.07</v>
      </c>
      <c r="N207" s="3">
        <f t="shared" si="13"/>
        <v>197.4800000000003</v>
      </c>
      <c r="O207" s="3">
        <f t="shared" si="14"/>
        <v>901.34000000000015</v>
      </c>
    </row>
    <row r="208" spans="2:15" x14ac:dyDescent="0.25">
      <c r="B208" s="2">
        <v>38929</v>
      </c>
      <c r="C208" s="14">
        <v>173</v>
      </c>
      <c r="D208" s="2">
        <v>38777</v>
      </c>
      <c r="F208" s="3">
        <v>39.75</v>
      </c>
      <c r="L208" s="3">
        <f t="shared" si="11"/>
        <v>39.75</v>
      </c>
      <c r="M208" s="3">
        <f t="shared" si="12"/>
        <v>57423.07</v>
      </c>
      <c r="N208" s="3">
        <f t="shared" si="13"/>
        <v>197.4800000000003</v>
      </c>
      <c r="O208" s="3">
        <f t="shared" si="14"/>
        <v>901.34000000000015</v>
      </c>
    </row>
    <row r="209" spans="2:16" x14ac:dyDescent="0.25">
      <c r="B209" s="2">
        <v>38929</v>
      </c>
      <c r="C209" s="14">
        <v>173</v>
      </c>
      <c r="D209" s="2">
        <v>38777</v>
      </c>
      <c r="F209" s="3">
        <v>901.34</v>
      </c>
      <c r="L209" s="3">
        <f t="shared" si="11"/>
        <v>901.34</v>
      </c>
      <c r="M209" s="3">
        <f t="shared" si="12"/>
        <v>57423.07</v>
      </c>
      <c r="N209" s="3">
        <f t="shared" si="13"/>
        <v>197.4800000000003</v>
      </c>
      <c r="O209" s="3">
        <f t="shared" si="14"/>
        <v>901.34000000000015</v>
      </c>
    </row>
    <row r="210" spans="2:16" x14ac:dyDescent="0.25">
      <c r="B210" s="2">
        <v>38929</v>
      </c>
      <c r="C210" s="14">
        <v>173</v>
      </c>
      <c r="D210" s="2">
        <v>38777</v>
      </c>
      <c r="H210" s="3">
        <v>322.56</v>
      </c>
      <c r="I210" s="3">
        <v>299.08</v>
      </c>
      <c r="J210" s="3">
        <v>69.48</v>
      </c>
      <c r="L210" s="3">
        <f t="shared" si="11"/>
        <v>691.12</v>
      </c>
      <c r="M210" s="3">
        <f t="shared" si="12"/>
        <v>57100.51</v>
      </c>
      <c r="N210" s="3">
        <f t="shared" si="13"/>
        <v>266.96000000000032</v>
      </c>
      <c r="O210" s="3">
        <f t="shared" si="14"/>
        <v>901.34000000000015</v>
      </c>
    </row>
    <row r="211" spans="2:16" x14ac:dyDescent="0.25">
      <c r="B211" s="2">
        <v>38929</v>
      </c>
      <c r="C211" s="14">
        <v>173</v>
      </c>
      <c r="D211" s="2">
        <v>38808</v>
      </c>
      <c r="H211" s="3">
        <v>324.24</v>
      </c>
      <c r="I211" s="3">
        <v>297.39999999999998</v>
      </c>
      <c r="J211" s="3">
        <v>69.48</v>
      </c>
      <c r="L211" s="3">
        <f t="shared" si="11"/>
        <v>691.12</v>
      </c>
      <c r="M211" s="3">
        <f t="shared" si="12"/>
        <v>56776.270000000004</v>
      </c>
      <c r="N211" s="3">
        <f t="shared" si="13"/>
        <v>336.44000000000034</v>
      </c>
      <c r="O211" s="3">
        <f t="shared" si="14"/>
        <v>901.34000000000015</v>
      </c>
    </row>
    <row r="212" spans="2:16" x14ac:dyDescent="0.25">
      <c r="B212" s="2">
        <v>38929</v>
      </c>
      <c r="C212" s="14">
        <v>173</v>
      </c>
      <c r="D212" s="2">
        <v>38838</v>
      </c>
      <c r="H212" s="3">
        <v>325.93</v>
      </c>
      <c r="I212" s="3">
        <v>295.70999999999998</v>
      </c>
      <c r="J212" s="3">
        <v>69.48</v>
      </c>
      <c r="L212" s="3">
        <f t="shared" si="11"/>
        <v>691.12</v>
      </c>
      <c r="M212" s="3">
        <f t="shared" si="12"/>
        <v>56450.340000000004</v>
      </c>
      <c r="N212" s="3">
        <f t="shared" si="13"/>
        <v>405.92000000000036</v>
      </c>
      <c r="O212" s="3">
        <f t="shared" si="14"/>
        <v>901.34000000000015</v>
      </c>
    </row>
    <row r="213" spans="2:16" x14ac:dyDescent="0.25">
      <c r="B213" s="2">
        <v>38929</v>
      </c>
      <c r="C213" s="14">
        <v>173</v>
      </c>
      <c r="D213" s="2">
        <v>38869</v>
      </c>
      <c r="H213" s="3">
        <v>327.63</v>
      </c>
      <c r="I213" s="3">
        <v>294.01</v>
      </c>
      <c r="J213" s="3">
        <v>69.48</v>
      </c>
      <c r="L213" s="3">
        <f t="shared" si="11"/>
        <v>691.12</v>
      </c>
      <c r="M213" s="3">
        <f t="shared" si="12"/>
        <v>56122.710000000006</v>
      </c>
      <c r="N213" s="3">
        <f t="shared" si="13"/>
        <v>475.40000000000038</v>
      </c>
      <c r="O213" s="3">
        <f t="shared" si="14"/>
        <v>901.34000000000015</v>
      </c>
    </row>
    <row r="214" spans="2:16" x14ac:dyDescent="0.25">
      <c r="B214" s="2">
        <v>38929</v>
      </c>
      <c r="C214" s="14">
        <v>173</v>
      </c>
      <c r="D214" s="2">
        <v>38899</v>
      </c>
      <c r="H214" s="3">
        <v>329.33</v>
      </c>
      <c r="I214" s="3">
        <v>292.31</v>
      </c>
      <c r="J214" s="3">
        <v>69.48</v>
      </c>
      <c r="L214" s="3">
        <f t="shared" si="11"/>
        <v>691.12</v>
      </c>
      <c r="M214" s="3">
        <f t="shared" si="12"/>
        <v>55793.380000000005</v>
      </c>
      <c r="N214" s="3">
        <f t="shared" si="13"/>
        <v>544.88000000000034</v>
      </c>
      <c r="O214" s="3">
        <f t="shared" si="14"/>
        <v>901.34000000000015</v>
      </c>
    </row>
    <row r="215" spans="2:16" x14ac:dyDescent="0.25">
      <c r="B215" s="2">
        <v>38929</v>
      </c>
      <c r="C215" s="14">
        <v>73</v>
      </c>
      <c r="E215" s="3">
        <v>-93.24</v>
      </c>
      <c r="L215" s="3">
        <f t="shared" si="11"/>
        <v>-93.24</v>
      </c>
      <c r="M215" s="3">
        <f t="shared" si="12"/>
        <v>55793.380000000005</v>
      </c>
      <c r="N215" s="3">
        <f t="shared" si="13"/>
        <v>544.88000000000034</v>
      </c>
      <c r="O215" s="3">
        <f t="shared" si="14"/>
        <v>901.34000000000015</v>
      </c>
    </row>
    <row r="216" spans="2:16" x14ac:dyDescent="0.25">
      <c r="B216" s="2">
        <v>38929</v>
      </c>
      <c r="C216" s="14">
        <v>73</v>
      </c>
      <c r="E216" s="3">
        <v>-39.75</v>
      </c>
      <c r="L216" s="3">
        <f t="shared" si="11"/>
        <v>-39.75</v>
      </c>
      <c r="M216" s="3">
        <f t="shared" si="12"/>
        <v>55793.380000000005</v>
      </c>
      <c r="N216" s="3">
        <f t="shared" si="13"/>
        <v>544.88000000000034</v>
      </c>
      <c r="O216" s="3">
        <f t="shared" si="14"/>
        <v>901.34000000000015</v>
      </c>
    </row>
    <row r="217" spans="2:16" x14ac:dyDescent="0.25">
      <c r="B217" s="2">
        <v>38929</v>
      </c>
      <c r="C217" s="14">
        <v>745</v>
      </c>
      <c r="K217" s="3">
        <v>-901.34</v>
      </c>
      <c r="L217" s="3" t="s">
        <v>28</v>
      </c>
      <c r="M217" s="3">
        <f t="shared" si="12"/>
        <v>55793.380000000005</v>
      </c>
      <c r="N217" s="3">
        <f t="shared" si="13"/>
        <v>544.88000000000034</v>
      </c>
      <c r="O217" s="3">
        <f t="shared" si="14"/>
        <v>0</v>
      </c>
    </row>
    <row r="218" spans="2:16" x14ac:dyDescent="0.25">
      <c r="B218" s="2">
        <v>38937</v>
      </c>
      <c r="C218" s="14">
        <v>172</v>
      </c>
      <c r="D218" s="2">
        <v>38930</v>
      </c>
      <c r="H218" s="3">
        <v>331.05</v>
      </c>
      <c r="I218" s="3">
        <v>290.58999999999997</v>
      </c>
      <c r="J218" s="3">
        <v>69.48</v>
      </c>
      <c r="L218" s="3">
        <f t="shared" si="11"/>
        <v>691.12</v>
      </c>
      <c r="M218" s="3">
        <f t="shared" si="12"/>
        <v>55462.33</v>
      </c>
      <c r="N218" s="3">
        <f t="shared" si="13"/>
        <v>614.36000000000035</v>
      </c>
      <c r="O218" s="3">
        <f t="shared" si="14"/>
        <v>0</v>
      </c>
    </row>
    <row r="219" spans="2:16" x14ac:dyDescent="0.25">
      <c r="B219" s="2">
        <v>38952</v>
      </c>
      <c r="C219" s="14">
        <v>173</v>
      </c>
      <c r="D219" s="2">
        <v>38961</v>
      </c>
      <c r="G219" s="3">
        <v>893.74</v>
      </c>
      <c r="L219" s="3">
        <f t="shared" si="11"/>
        <v>893.74</v>
      </c>
      <c r="M219" s="3">
        <f t="shared" si="12"/>
        <v>55462.33</v>
      </c>
      <c r="N219" s="3">
        <f t="shared" si="13"/>
        <v>614.36000000000035</v>
      </c>
      <c r="O219" s="3">
        <f t="shared" si="14"/>
        <v>0</v>
      </c>
      <c r="P219" s="3">
        <v>893.74</v>
      </c>
    </row>
    <row r="220" spans="2:16" x14ac:dyDescent="0.25">
      <c r="B220" s="2">
        <v>38953</v>
      </c>
      <c r="C220" s="14">
        <v>173</v>
      </c>
      <c r="D220" s="2">
        <v>38961</v>
      </c>
      <c r="G220" s="3">
        <v>-691.12</v>
      </c>
      <c r="H220" s="3">
        <v>332.77</v>
      </c>
      <c r="I220" s="3">
        <v>288.87</v>
      </c>
      <c r="J220" s="3">
        <v>69.48</v>
      </c>
      <c r="L220" s="3">
        <f t="shared" si="11"/>
        <v>0</v>
      </c>
      <c r="M220" s="3">
        <f t="shared" si="12"/>
        <v>55129.560000000005</v>
      </c>
      <c r="N220" s="3">
        <f t="shared" si="13"/>
        <v>683.84000000000037</v>
      </c>
      <c r="O220" s="3">
        <f t="shared" si="14"/>
        <v>0</v>
      </c>
      <c r="P220" s="3">
        <v>202.62</v>
      </c>
    </row>
    <row r="221" spans="2:16" x14ac:dyDescent="0.25">
      <c r="B221" s="2">
        <v>38953</v>
      </c>
      <c r="C221" s="14">
        <v>175</v>
      </c>
      <c r="D221" s="2">
        <v>38991</v>
      </c>
      <c r="G221" s="3">
        <v>-202.62</v>
      </c>
      <c r="H221" s="3">
        <v>202.62</v>
      </c>
      <c r="L221" s="3">
        <f t="shared" si="11"/>
        <v>0</v>
      </c>
      <c r="M221" s="3">
        <f t="shared" si="12"/>
        <v>54926.94</v>
      </c>
      <c r="N221" s="3">
        <f t="shared" si="13"/>
        <v>683.84000000000037</v>
      </c>
      <c r="O221" s="3">
        <f t="shared" si="14"/>
        <v>0</v>
      </c>
    </row>
    <row r="222" spans="2:16" x14ac:dyDescent="0.25">
      <c r="B222" s="2">
        <v>38965</v>
      </c>
      <c r="C222" s="14">
        <v>172</v>
      </c>
      <c r="D222" s="2">
        <v>38991</v>
      </c>
      <c r="H222" s="3">
        <v>335.56</v>
      </c>
      <c r="I222" s="3">
        <v>286.08</v>
      </c>
      <c r="J222" s="3">
        <v>69.48</v>
      </c>
      <c r="L222" s="3">
        <f t="shared" si="11"/>
        <v>691.12</v>
      </c>
      <c r="M222" s="3">
        <f t="shared" si="12"/>
        <v>54591.380000000005</v>
      </c>
      <c r="N222" s="3">
        <f t="shared" si="13"/>
        <v>753.32000000000039</v>
      </c>
      <c r="O222" s="3">
        <f t="shared" si="14"/>
        <v>0</v>
      </c>
    </row>
    <row r="223" spans="2:16" x14ac:dyDescent="0.25">
      <c r="B223" s="2">
        <v>38965</v>
      </c>
      <c r="C223" s="14">
        <v>175</v>
      </c>
      <c r="D223" s="2">
        <v>39022</v>
      </c>
      <c r="H223" s="3">
        <v>31.08</v>
      </c>
      <c r="L223" s="3">
        <f t="shared" si="11"/>
        <v>31.08</v>
      </c>
      <c r="M223" s="3">
        <f t="shared" si="12"/>
        <v>54560.3</v>
      </c>
      <c r="N223" s="3">
        <f t="shared" si="13"/>
        <v>753.32000000000039</v>
      </c>
      <c r="O223" s="3">
        <f t="shared" si="14"/>
        <v>0</v>
      </c>
    </row>
    <row r="224" spans="2:16" x14ac:dyDescent="0.25">
      <c r="B224" s="2">
        <v>38974</v>
      </c>
      <c r="C224" s="14">
        <v>630</v>
      </c>
      <c r="K224" s="3">
        <v>562.5</v>
      </c>
      <c r="L224" s="3" t="s">
        <v>28</v>
      </c>
      <c r="M224" s="3">
        <f t="shared" si="12"/>
        <v>54560.3</v>
      </c>
      <c r="N224" s="3">
        <f t="shared" si="13"/>
        <v>753.32000000000039</v>
      </c>
      <c r="O224" s="3">
        <f t="shared" si="14"/>
        <v>562.5</v>
      </c>
    </row>
    <row r="225" spans="1:16" x14ac:dyDescent="0.25">
      <c r="B225" s="2">
        <v>38974</v>
      </c>
      <c r="C225" s="14">
        <v>632</v>
      </c>
      <c r="K225" s="3">
        <v>146</v>
      </c>
      <c r="L225" s="3" t="s">
        <v>28</v>
      </c>
      <c r="M225" s="3">
        <f t="shared" si="12"/>
        <v>54560.3</v>
      </c>
      <c r="N225" s="3">
        <f t="shared" si="13"/>
        <v>753.32000000000039</v>
      </c>
      <c r="O225" s="3">
        <f t="shared" si="14"/>
        <v>708.5</v>
      </c>
    </row>
    <row r="226" spans="1:16" x14ac:dyDescent="0.25">
      <c r="B226" s="2">
        <v>38975</v>
      </c>
      <c r="C226" s="14">
        <v>172</v>
      </c>
      <c r="D226" s="2">
        <v>39022</v>
      </c>
      <c r="H226" s="3">
        <v>337.47</v>
      </c>
      <c r="I226" s="3">
        <v>284.17</v>
      </c>
      <c r="J226" s="3">
        <v>69.48</v>
      </c>
      <c r="L226" s="3">
        <f t="shared" si="11"/>
        <v>691.12000000000012</v>
      </c>
      <c r="M226" s="3">
        <f t="shared" si="12"/>
        <v>54222.83</v>
      </c>
      <c r="N226" s="3">
        <f t="shared" si="13"/>
        <v>822.80000000000041</v>
      </c>
      <c r="O226" s="3">
        <f t="shared" si="14"/>
        <v>708.5</v>
      </c>
    </row>
    <row r="227" spans="1:16" x14ac:dyDescent="0.25">
      <c r="B227" s="2">
        <v>38975</v>
      </c>
      <c r="C227" s="14">
        <v>175</v>
      </c>
      <c r="D227" s="2">
        <v>39052</v>
      </c>
      <c r="H227" s="3">
        <v>31.08</v>
      </c>
      <c r="L227" s="3">
        <f t="shared" si="11"/>
        <v>31.08</v>
      </c>
      <c r="M227" s="3">
        <f t="shared" si="12"/>
        <v>54191.75</v>
      </c>
      <c r="N227" s="3">
        <f t="shared" si="13"/>
        <v>822.80000000000041</v>
      </c>
      <c r="O227" s="3">
        <f t="shared" si="14"/>
        <v>708.5</v>
      </c>
    </row>
    <row r="228" spans="1:16" x14ac:dyDescent="0.25">
      <c r="B228" s="2">
        <v>39000</v>
      </c>
      <c r="C228" s="14">
        <v>172</v>
      </c>
      <c r="D228" s="2">
        <v>39052</v>
      </c>
      <c r="H228" s="3">
        <v>339.39</v>
      </c>
      <c r="I228" s="3">
        <v>282.25</v>
      </c>
      <c r="J228" s="3">
        <v>64.739999999999995</v>
      </c>
      <c r="L228" s="3">
        <f t="shared" si="11"/>
        <v>686.38</v>
      </c>
      <c r="M228" s="3">
        <f t="shared" si="12"/>
        <v>53852.36</v>
      </c>
      <c r="N228" s="3">
        <f t="shared" si="13"/>
        <v>887.54000000000042</v>
      </c>
      <c r="O228" s="3">
        <f t="shared" si="14"/>
        <v>708.5</v>
      </c>
    </row>
    <row r="229" spans="1:16" x14ac:dyDescent="0.25">
      <c r="B229" s="2">
        <v>39000</v>
      </c>
      <c r="C229" s="14">
        <v>175</v>
      </c>
      <c r="D229" s="2">
        <v>39083</v>
      </c>
      <c r="H229" s="3">
        <v>35.82</v>
      </c>
      <c r="L229" s="3">
        <f t="shared" si="11"/>
        <v>35.82</v>
      </c>
      <c r="M229" s="3">
        <f t="shared" si="12"/>
        <v>53816.54</v>
      </c>
      <c r="N229" s="3">
        <f t="shared" si="13"/>
        <v>887.54000000000042</v>
      </c>
      <c r="O229" s="3">
        <f t="shared" si="14"/>
        <v>708.5</v>
      </c>
    </row>
    <row r="230" spans="1:16" x14ac:dyDescent="0.25">
      <c r="B230" s="2">
        <v>39045</v>
      </c>
      <c r="C230" s="14">
        <v>312</v>
      </c>
      <c r="D230" s="2">
        <v>39052</v>
      </c>
      <c r="J230" s="3">
        <v>-745.8</v>
      </c>
      <c r="L230" s="3" t="s">
        <v>28</v>
      </c>
      <c r="M230" s="3">
        <f t="shared" si="12"/>
        <v>53816.54</v>
      </c>
      <c r="N230" s="3">
        <f t="shared" si="13"/>
        <v>141.74000000000046</v>
      </c>
      <c r="O230" s="3">
        <f t="shared" si="14"/>
        <v>708.5</v>
      </c>
    </row>
    <row r="231" spans="1:16" x14ac:dyDescent="0.25">
      <c r="B231" s="2">
        <v>39082</v>
      </c>
      <c r="L231" s="3">
        <f t="shared" si="11"/>
        <v>0</v>
      </c>
      <c r="M231" s="3">
        <f t="shared" si="12"/>
        <v>53816.54</v>
      </c>
      <c r="N231" s="3">
        <f t="shared" si="13"/>
        <v>141.74000000000046</v>
      </c>
      <c r="O231" s="3">
        <f t="shared" si="14"/>
        <v>708.5</v>
      </c>
    </row>
    <row r="232" spans="1:16" s="13" customFormat="1" x14ac:dyDescent="0.25">
      <c r="A232" s="11"/>
      <c r="B232" s="11"/>
      <c r="C232" s="16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x14ac:dyDescent="0.25">
      <c r="B233" s="2">
        <v>39083</v>
      </c>
      <c r="M233" s="3">
        <f>M231</f>
        <v>53816.54</v>
      </c>
      <c r="N233" s="3">
        <f>N231</f>
        <v>141.74000000000046</v>
      </c>
      <c r="O233" s="3">
        <f>O231</f>
        <v>708.5</v>
      </c>
    </row>
    <row r="234" spans="1:16" x14ac:dyDescent="0.25">
      <c r="B234" s="2">
        <v>39086</v>
      </c>
      <c r="C234" s="14">
        <v>172</v>
      </c>
      <c r="D234" s="2">
        <v>39083</v>
      </c>
      <c r="H234" s="3">
        <v>341.35</v>
      </c>
      <c r="I234" s="3">
        <v>280.29000000000002</v>
      </c>
      <c r="J234" s="3">
        <v>69.72</v>
      </c>
      <c r="L234" s="3">
        <f t="shared" ref="L234:L263" si="15">SUM(E234:K234)</f>
        <v>691.36000000000013</v>
      </c>
      <c r="M234" s="3">
        <f t="shared" ref="M234:M263" si="16">M233-H234</f>
        <v>53475.19</v>
      </c>
      <c r="N234" s="3">
        <f t="shared" ref="N234:N263" si="17">N233+J234</f>
        <v>211.46000000000046</v>
      </c>
      <c r="O234" s="3">
        <f>O233+K234</f>
        <v>708.5</v>
      </c>
    </row>
    <row r="235" spans="1:16" x14ac:dyDescent="0.25">
      <c r="B235" s="2">
        <v>39129</v>
      </c>
      <c r="C235" s="14">
        <v>152</v>
      </c>
      <c r="E235" s="3">
        <v>31.08</v>
      </c>
      <c r="L235" s="3">
        <f t="shared" si="15"/>
        <v>31.08</v>
      </c>
      <c r="M235" s="3">
        <f t="shared" si="16"/>
        <v>53475.19</v>
      </c>
      <c r="N235" s="3">
        <f t="shared" si="17"/>
        <v>211.46000000000046</v>
      </c>
      <c r="O235" s="3">
        <f t="shared" ref="O235:O263" si="18">O234+K235</f>
        <v>708.5</v>
      </c>
    </row>
    <row r="236" spans="1:16" x14ac:dyDescent="0.25">
      <c r="B236" s="2">
        <v>39135</v>
      </c>
      <c r="C236" s="14">
        <v>173</v>
      </c>
      <c r="D236" s="2">
        <v>39114</v>
      </c>
      <c r="H236" s="3">
        <v>343.12</v>
      </c>
      <c r="I236" s="3">
        <v>278.52</v>
      </c>
      <c r="J236" s="3">
        <v>69.72</v>
      </c>
      <c r="L236" s="3">
        <f t="shared" si="15"/>
        <v>691.36</v>
      </c>
      <c r="M236" s="3">
        <f t="shared" si="16"/>
        <v>53132.07</v>
      </c>
      <c r="N236" s="3">
        <f t="shared" si="17"/>
        <v>281.18000000000046</v>
      </c>
      <c r="O236" s="3">
        <f t="shared" si="18"/>
        <v>708.5</v>
      </c>
    </row>
    <row r="237" spans="1:16" x14ac:dyDescent="0.25">
      <c r="B237" s="2">
        <v>39135</v>
      </c>
      <c r="C237" s="14">
        <v>173</v>
      </c>
      <c r="D237" s="2">
        <v>39142</v>
      </c>
      <c r="F237" s="3">
        <v>31.08</v>
      </c>
      <c r="L237" s="3">
        <f t="shared" si="15"/>
        <v>31.08</v>
      </c>
      <c r="M237" s="3">
        <f t="shared" si="16"/>
        <v>53132.07</v>
      </c>
      <c r="N237" s="3">
        <f t="shared" si="17"/>
        <v>281.18000000000046</v>
      </c>
      <c r="O237" s="3">
        <f t="shared" si="18"/>
        <v>708.5</v>
      </c>
    </row>
    <row r="238" spans="1:16" x14ac:dyDescent="0.25">
      <c r="B238" s="2">
        <v>39135</v>
      </c>
      <c r="C238" s="14">
        <v>173</v>
      </c>
      <c r="D238" s="2">
        <v>39142</v>
      </c>
      <c r="F238" s="3">
        <v>17.5</v>
      </c>
      <c r="L238" s="3">
        <f t="shared" si="15"/>
        <v>17.5</v>
      </c>
      <c r="M238" s="3">
        <f t="shared" si="16"/>
        <v>53132.07</v>
      </c>
      <c r="N238" s="3">
        <f t="shared" si="17"/>
        <v>281.18000000000046</v>
      </c>
      <c r="O238" s="3">
        <f t="shared" si="18"/>
        <v>708.5</v>
      </c>
    </row>
    <row r="239" spans="1:16" x14ac:dyDescent="0.25">
      <c r="B239" s="2">
        <v>39135</v>
      </c>
      <c r="C239" s="14">
        <v>73</v>
      </c>
      <c r="E239" s="3">
        <v>-31.08</v>
      </c>
      <c r="L239" s="3">
        <f t="shared" si="15"/>
        <v>-31.08</v>
      </c>
      <c r="M239" s="3">
        <f t="shared" si="16"/>
        <v>53132.07</v>
      </c>
      <c r="N239" s="3">
        <f t="shared" si="17"/>
        <v>281.18000000000046</v>
      </c>
      <c r="O239" s="3">
        <f t="shared" si="18"/>
        <v>708.5</v>
      </c>
    </row>
    <row r="240" spans="1:16" x14ac:dyDescent="0.25">
      <c r="B240" s="2">
        <v>39135</v>
      </c>
      <c r="C240" s="14">
        <v>73</v>
      </c>
      <c r="E240" s="3">
        <v>-17.5</v>
      </c>
      <c r="L240" s="3">
        <f t="shared" si="15"/>
        <v>-17.5</v>
      </c>
      <c r="M240" s="3">
        <f t="shared" si="16"/>
        <v>53132.07</v>
      </c>
      <c r="N240" s="3">
        <f t="shared" si="17"/>
        <v>281.18000000000046</v>
      </c>
      <c r="O240" s="3">
        <f t="shared" si="18"/>
        <v>708.5</v>
      </c>
    </row>
    <row r="241" spans="2:16" x14ac:dyDescent="0.25">
      <c r="B241" s="2">
        <v>39140</v>
      </c>
      <c r="C241" s="14">
        <v>172</v>
      </c>
      <c r="D241" s="2">
        <v>39142</v>
      </c>
      <c r="H241" s="3">
        <v>344.91</v>
      </c>
      <c r="I241" s="3">
        <v>276.73</v>
      </c>
      <c r="J241" s="3">
        <v>69.72</v>
      </c>
      <c r="L241" s="3">
        <f t="shared" si="15"/>
        <v>691.36000000000013</v>
      </c>
      <c r="M241" s="3">
        <f t="shared" si="16"/>
        <v>52787.159999999996</v>
      </c>
      <c r="N241" s="3">
        <f t="shared" si="17"/>
        <v>350.90000000000043</v>
      </c>
      <c r="O241" s="3">
        <f t="shared" si="18"/>
        <v>708.5</v>
      </c>
    </row>
    <row r="242" spans="2:16" x14ac:dyDescent="0.25">
      <c r="B242" s="2">
        <v>39140</v>
      </c>
      <c r="C242" s="14">
        <v>175</v>
      </c>
      <c r="D242" s="2">
        <v>39173</v>
      </c>
      <c r="H242" s="3">
        <v>31.08</v>
      </c>
      <c r="L242" s="3">
        <f t="shared" si="15"/>
        <v>31.08</v>
      </c>
      <c r="M242" s="3">
        <f t="shared" si="16"/>
        <v>52756.079999999994</v>
      </c>
      <c r="N242" s="3">
        <f t="shared" si="17"/>
        <v>350.90000000000043</v>
      </c>
      <c r="O242" s="3">
        <f t="shared" si="18"/>
        <v>708.5</v>
      </c>
    </row>
    <row r="243" spans="2:16" x14ac:dyDescent="0.25">
      <c r="B243" s="2">
        <v>39156</v>
      </c>
      <c r="C243" s="14">
        <v>173</v>
      </c>
      <c r="D243" s="2">
        <v>39173</v>
      </c>
      <c r="H243" s="3">
        <v>346.87</v>
      </c>
      <c r="I243" s="3">
        <v>274.77</v>
      </c>
      <c r="J243" s="3">
        <v>69.72</v>
      </c>
      <c r="L243" s="3">
        <f t="shared" si="15"/>
        <v>691.36</v>
      </c>
      <c r="M243" s="3">
        <f t="shared" si="16"/>
        <v>52409.209999999992</v>
      </c>
      <c r="N243" s="3">
        <f t="shared" si="17"/>
        <v>420.62000000000046</v>
      </c>
      <c r="O243" s="3">
        <f t="shared" si="18"/>
        <v>708.5</v>
      </c>
    </row>
    <row r="244" spans="2:16" x14ac:dyDescent="0.25">
      <c r="B244" s="2">
        <v>39188</v>
      </c>
      <c r="C244" s="14">
        <v>172</v>
      </c>
      <c r="D244" s="2">
        <v>39203</v>
      </c>
      <c r="H244" s="3">
        <v>348.68</v>
      </c>
      <c r="I244" s="3">
        <v>272.95999999999998</v>
      </c>
      <c r="J244" s="3">
        <v>69.72</v>
      </c>
      <c r="L244" s="3">
        <f t="shared" si="15"/>
        <v>691.36</v>
      </c>
      <c r="M244" s="3">
        <f t="shared" si="16"/>
        <v>52060.529999999992</v>
      </c>
      <c r="N244" s="3">
        <f t="shared" si="17"/>
        <v>490.34000000000049</v>
      </c>
      <c r="O244" s="3">
        <f t="shared" si="18"/>
        <v>708.5</v>
      </c>
    </row>
    <row r="245" spans="2:16" x14ac:dyDescent="0.25">
      <c r="B245" s="2">
        <v>39188</v>
      </c>
      <c r="C245" s="14">
        <v>175</v>
      </c>
      <c r="D245" s="2">
        <v>39234</v>
      </c>
      <c r="H245" s="3">
        <v>8.64</v>
      </c>
      <c r="L245" s="3">
        <f t="shared" si="15"/>
        <v>8.64</v>
      </c>
      <c r="M245" s="3">
        <f t="shared" si="16"/>
        <v>52051.889999999992</v>
      </c>
      <c r="N245" s="3">
        <f t="shared" si="17"/>
        <v>490.34000000000049</v>
      </c>
      <c r="O245" s="3">
        <f t="shared" si="18"/>
        <v>708.5</v>
      </c>
    </row>
    <row r="246" spans="2:16" x14ac:dyDescent="0.25">
      <c r="B246" s="2">
        <v>39226</v>
      </c>
      <c r="C246" s="14">
        <v>172</v>
      </c>
      <c r="D246" s="2">
        <v>39234</v>
      </c>
      <c r="H246" s="3">
        <v>350.54</v>
      </c>
      <c r="I246" s="3">
        <v>271.10000000000002</v>
      </c>
      <c r="J246" s="3">
        <v>69.72</v>
      </c>
      <c r="L246" s="3">
        <f t="shared" si="15"/>
        <v>691.36000000000013</v>
      </c>
      <c r="M246" s="3">
        <f t="shared" si="16"/>
        <v>51701.349999999991</v>
      </c>
      <c r="N246" s="3">
        <f t="shared" si="17"/>
        <v>560.06000000000051</v>
      </c>
      <c r="O246" s="3">
        <f t="shared" si="18"/>
        <v>708.5</v>
      </c>
    </row>
    <row r="247" spans="2:16" x14ac:dyDescent="0.25">
      <c r="B247" s="2">
        <v>39226</v>
      </c>
      <c r="C247" s="14">
        <v>175</v>
      </c>
      <c r="D247" s="2">
        <v>39264</v>
      </c>
      <c r="H247" s="3">
        <v>31.08</v>
      </c>
      <c r="L247" s="3">
        <f t="shared" si="15"/>
        <v>31.08</v>
      </c>
      <c r="M247" s="3">
        <f t="shared" si="16"/>
        <v>51670.26999999999</v>
      </c>
      <c r="N247" s="3">
        <f t="shared" si="17"/>
        <v>560.06000000000051</v>
      </c>
      <c r="O247" s="3">
        <f t="shared" si="18"/>
        <v>708.5</v>
      </c>
    </row>
    <row r="248" spans="2:16" x14ac:dyDescent="0.25">
      <c r="B248" s="2">
        <v>39227</v>
      </c>
      <c r="C248" s="14">
        <v>172</v>
      </c>
      <c r="D248" s="2">
        <v>39264</v>
      </c>
      <c r="H248" s="3">
        <v>352.52</v>
      </c>
      <c r="I248" s="3">
        <v>269.12</v>
      </c>
      <c r="J248" s="3">
        <v>69.72</v>
      </c>
      <c r="L248" s="3">
        <f t="shared" si="15"/>
        <v>691.36</v>
      </c>
      <c r="M248" s="3">
        <f t="shared" si="16"/>
        <v>51317.749999999993</v>
      </c>
      <c r="N248" s="3">
        <f t="shared" si="17"/>
        <v>629.78000000000054</v>
      </c>
      <c r="O248" s="3">
        <f t="shared" si="18"/>
        <v>708.5</v>
      </c>
    </row>
    <row r="249" spans="2:16" x14ac:dyDescent="0.25">
      <c r="B249" s="2">
        <v>39227</v>
      </c>
      <c r="C249" s="14">
        <v>175</v>
      </c>
      <c r="D249" s="2">
        <v>39295</v>
      </c>
      <c r="H249" s="3">
        <v>31.08</v>
      </c>
      <c r="L249" s="3">
        <f t="shared" si="15"/>
        <v>31.08</v>
      </c>
      <c r="M249" s="3">
        <f t="shared" si="16"/>
        <v>51286.669999999991</v>
      </c>
      <c r="N249" s="3">
        <f t="shared" si="17"/>
        <v>629.78000000000054</v>
      </c>
      <c r="O249" s="3">
        <f t="shared" si="18"/>
        <v>708.5</v>
      </c>
    </row>
    <row r="250" spans="2:16" x14ac:dyDescent="0.25">
      <c r="B250" s="2">
        <v>39301</v>
      </c>
      <c r="C250" s="14">
        <v>172</v>
      </c>
      <c r="D250" s="2">
        <v>39295</v>
      </c>
      <c r="H250" s="3">
        <v>354.52</v>
      </c>
      <c r="I250" s="3">
        <v>267.12</v>
      </c>
      <c r="J250" s="3">
        <v>69.48</v>
      </c>
      <c r="L250" s="3">
        <f t="shared" si="15"/>
        <v>691.12</v>
      </c>
      <c r="M250" s="3">
        <f t="shared" si="16"/>
        <v>50932.149999999994</v>
      </c>
      <c r="N250" s="3">
        <f t="shared" si="17"/>
        <v>699.26000000000056</v>
      </c>
      <c r="O250" s="3">
        <f t="shared" si="18"/>
        <v>708.5</v>
      </c>
    </row>
    <row r="251" spans="2:16" x14ac:dyDescent="0.25">
      <c r="B251" s="2">
        <v>39342</v>
      </c>
      <c r="C251" s="14">
        <v>152</v>
      </c>
      <c r="E251" s="3">
        <v>31.08</v>
      </c>
      <c r="L251" s="3">
        <f t="shared" si="15"/>
        <v>31.08</v>
      </c>
      <c r="M251" s="3">
        <f t="shared" si="16"/>
        <v>50932.149999999994</v>
      </c>
      <c r="N251" s="3">
        <f t="shared" si="17"/>
        <v>699.26000000000056</v>
      </c>
      <c r="O251" s="3">
        <f t="shared" si="18"/>
        <v>708.5</v>
      </c>
    </row>
    <row r="252" spans="2:16" x14ac:dyDescent="0.25">
      <c r="B252" s="2">
        <v>39366</v>
      </c>
      <c r="C252" s="14">
        <v>173</v>
      </c>
      <c r="D252" s="2">
        <v>39326</v>
      </c>
      <c r="F252" s="3">
        <v>31.08</v>
      </c>
      <c r="G252" s="3">
        <v>86.2</v>
      </c>
      <c r="H252" s="3">
        <v>356.37</v>
      </c>
      <c r="I252" s="3">
        <v>265.27</v>
      </c>
      <c r="J252" s="3">
        <v>69.72</v>
      </c>
      <c r="L252" s="3">
        <f t="shared" si="15"/>
        <v>808.64</v>
      </c>
      <c r="M252" s="3">
        <f t="shared" si="16"/>
        <v>50575.779999999992</v>
      </c>
      <c r="N252" s="3">
        <f t="shared" si="17"/>
        <v>768.98000000000059</v>
      </c>
      <c r="O252" s="3">
        <f t="shared" si="18"/>
        <v>708.5</v>
      </c>
      <c r="P252" s="3">
        <v>86.2</v>
      </c>
    </row>
    <row r="253" spans="2:16" x14ac:dyDescent="0.25">
      <c r="B253" s="2">
        <v>39366</v>
      </c>
      <c r="C253" s="14">
        <v>173</v>
      </c>
      <c r="D253" s="2">
        <v>39356</v>
      </c>
      <c r="H253" s="3">
        <v>358.22</v>
      </c>
      <c r="I253" s="3">
        <v>263.42</v>
      </c>
      <c r="J253" s="3">
        <v>69.72</v>
      </c>
      <c r="L253" s="3">
        <f t="shared" si="15"/>
        <v>691.36000000000013</v>
      </c>
      <c r="M253" s="3">
        <f t="shared" si="16"/>
        <v>50217.55999999999</v>
      </c>
      <c r="N253" s="3">
        <f t="shared" si="17"/>
        <v>838.70000000000061</v>
      </c>
      <c r="O253" s="3">
        <f t="shared" si="18"/>
        <v>708.5</v>
      </c>
      <c r="P253" s="3">
        <v>86.2</v>
      </c>
    </row>
    <row r="254" spans="2:16" x14ac:dyDescent="0.25">
      <c r="B254" s="2">
        <v>39366</v>
      </c>
      <c r="C254" s="14">
        <v>73</v>
      </c>
      <c r="E254" s="3">
        <v>-31.08</v>
      </c>
      <c r="L254" s="3">
        <f t="shared" si="15"/>
        <v>-31.08</v>
      </c>
      <c r="M254" s="3">
        <f t="shared" si="16"/>
        <v>50217.55999999999</v>
      </c>
      <c r="N254" s="3">
        <f t="shared" si="17"/>
        <v>838.70000000000061</v>
      </c>
      <c r="O254" s="3">
        <f t="shared" si="18"/>
        <v>708.5</v>
      </c>
      <c r="P254" s="3">
        <v>86.2</v>
      </c>
    </row>
    <row r="255" spans="2:16" x14ac:dyDescent="0.25">
      <c r="B255" s="2">
        <v>39367</v>
      </c>
      <c r="C255" s="14">
        <v>175</v>
      </c>
      <c r="D255" s="2">
        <v>39387</v>
      </c>
      <c r="G255" s="3">
        <v>-86.2</v>
      </c>
      <c r="H255" s="3">
        <v>86.2</v>
      </c>
      <c r="L255" s="3">
        <f t="shared" si="15"/>
        <v>0</v>
      </c>
      <c r="M255" s="3">
        <f t="shared" si="16"/>
        <v>50131.359999999993</v>
      </c>
      <c r="N255" s="3">
        <f t="shared" si="17"/>
        <v>838.70000000000061</v>
      </c>
      <c r="O255" s="3">
        <f t="shared" si="18"/>
        <v>708.5</v>
      </c>
    </row>
    <row r="256" spans="2:16" x14ac:dyDescent="0.25">
      <c r="B256" s="2">
        <v>39379</v>
      </c>
      <c r="C256" s="14">
        <v>307</v>
      </c>
      <c r="J256" s="3">
        <v>-100.47</v>
      </c>
      <c r="L256" s="3">
        <f t="shared" si="15"/>
        <v>-100.47</v>
      </c>
      <c r="M256" s="3">
        <f t="shared" si="16"/>
        <v>50131.359999999993</v>
      </c>
      <c r="N256" s="3">
        <f t="shared" si="17"/>
        <v>738.23000000000059</v>
      </c>
      <c r="O256" s="3">
        <f t="shared" si="18"/>
        <v>708.5</v>
      </c>
    </row>
    <row r="257" spans="1:16" s="20" customFormat="1" x14ac:dyDescent="0.25">
      <c r="A257" s="17"/>
      <c r="B257" s="25">
        <v>39384</v>
      </c>
      <c r="C257" s="18">
        <v>351</v>
      </c>
      <c r="D257" s="25">
        <v>39264</v>
      </c>
      <c r="E257" s="19"/>
      <c r="F257" s="19"/>
      <c r="G257" s="19"/>
      <c r="H257" s="19"/>
      <c r="I257" s="19"/>
      <c r="J257" s="19">
        <v>-1831.38</v>
      </c>
      <c r="K257" s="19"/>
      <c r="L257" s="19">
        <f t="shared" si="15"/>
        <v>-1831.38</v>
      </c>
      <c r="M257" s="19">
        <f t="shared" si="16"/>
        <v>50131.359999999993</v>
      </c>
      <c r="N257" s="19">
        <f t="shared" si="17"/>
        <v>-1093.1499999999996</v>
      </c>
      <c r="O257" s="19">
        <f t="shared" si="18"/>
        <v>708.5</v>
      </c>
      <c r="P257" s="19"/>
    </row>
    <row r="258" spans="1:16" x14ac:dyDescent="0.25">
      <c r="B258" s="2">
        <v>39402</v>
      </c>
      <c r="C258" s="14">
        <v>172</v>
      </c>
      <c r="D258" s="2">
        <v>39387</v>
      </c>
      <c r="H258" s="3">
        <v>360.54</v>
      </c>
      <c r="I258" s="3">
        <v>261.10000000000002</v>
      </c>
      <c r="J258" s="3">
        <v>67.31</v>
      </c>
      <c r="L258" s="3">
        <f t="shared" si="15"/>
        <v>688.95</v>
      </c>
      <c r="M258" s="3">
        <f t="shared" si="16"/>
        <v>49770.819999999992</v>
      </c>
      <c r="N258" s="3">
        <f t="shared" si="17"/>
        <v>-1025.8399999999997</v>
      </c>
      <c r="O258" s="3">
        <f t="shared" si="18"/>
        <v>708.5</v>
      </c>
    </row>
    <row r="259" spans="1:16" x14ac:dyDescent="0.25">
      <c r="B259" s="2">
        <v>39402</v>
      </c>
      <c r="C259" s="14">
        <v>175</v>
      </c>
      <c r="D259" s="2">
        <v>39417</v>
      </c>
      <c r="H259" s="3">
        <v>311.05</v>
      </c>
      <c r="L259" s="3">
        <f t="shared" si="15"/>
        <v>311.05</v>
      </c>
      <c r="M259" s="3">
        <f t="shared" si="16"/>
        <v>49459.76999999999</v>
      </c>
      <c r="N259" s="3">
        <f t="shared" si="17"/>
        <v>-1025.8399999999997</v>
      </c>
      <c r="O259" s="3">
        <f t="shared" si="18"/>
        <v>708.5</v>
      </c>
    </row>
    <row r="260" spans="1:16" x14ac:dyDescent="0.25">
      <c r="B260" s="2">
        <v>39412</v>
      </c>
      <c r="C260" s="14">
        <v>312</v>
      </c>
      <c r="D260" s="2">
        <v>39417</v>
      </c>
      <c r="J260" s="3">
        <v>-649.1</v>
      </c>
      <c r="L260" s="3">
        <f t="shared" si="15"/>
        <v>-649.1</v>
      </c>
      <c r="M260" s="3">
        <f t="shared" si="16"/>
        <v>49459.76999999999</v>
      </c>
      <c r="N260" s="3">
        <f t="shared" si="17"/>
        <v>-1674.9399999999996</v>
      </c>
      <c r="O260" s="3">
        <f t="shared" si="18"/>
        <v>708.5</v>
      </c>
    </row>
    <row r="261" spans="1:16" x14ac:dyDescent="0.25">
      <c r="B261" s="2">
        <v>39429</v>
      </c>
      <c r="C261" s="14">
        <v>172</v>
      </c>
      <c r="D261" s="2">
        <v>39417</v>
      </c>
      <c r="H261" s="3">
        <v>364.04</v>
      </c>
      <c r="I261" s="3">
        <v>257.60000000000002</v>
      </c>
      <c r="J261" s="3">
        <v>67.31</v>
      </c>
      <c r="L261" s="3">
        <f t="shared" si="15"/>
        <v>688.95</v>
      </c>
      <c r="M261" s="3">
        <f t="shared" si="16"/>
        <v>49095.729999999989</v>
      </c>
      <c r="N261" s="3">
        <f t="shared" si="17"/>
        <v>-1607.6299999999997</v>
      </c>
      <c r="O261" s="3">
        <f t="shared" si="18"/>
        <v>708.5</v>
      </c>
    </row>
    <row r="262" spans="1:16" x14ac:dyDescent="0.25">
      <c r="B262" s="2">
        <v>39429</v>
      </c>
      <c r="C262" s="14">
        <v>175</v>
      </c>
      <c r="D262" s="2">
        <v>39448</v>
      </c>
      <c r="H262" s="3">
        <v>311.05</v>
      </c>
      <c r="L262" s="3">
        <f t="shared" si="15"/>
        <v>311.05</v>
      </c>
      <c r="M262" s="3">
        <f t="shared" si="16"/>
        <v>48784.679999999986</v>
      </c>
      <c r="N262" s="3">
        <f t="shared" si="17"/>
        <v>-1607.6299999999997</v>
      </c>
      <c r="O262" s="3">
        <f t="shared" si="18"/>
        <v>708.5</v>
      </c>
    </row>
    <row r="263" spans="1:16" x14ac:dyDescent="0.25">
      <c r="B263" s="2">
        <v>39447</v>
      </c>
      <c r="L263" s="3">
        <f t="shared" si="15"/>
        <v>0</v>
      </c>
      <c r="M263" s="3">
        <f t="shared" si="16"/>
        <v>48784.679999999986</v>
      </c>
      <c r="N263" s="3">
        <f t="shared" si="17"/>
        <v>-1607.6299999999997</v>
      </c>
      <c r="O263" s="3">
        <f t="shared" si="18"/>
        <v>708.5</v>
      </c>
    </row>
    <row r="264" spans="1:16" s="13" customFormat="1" x14ac:dyDescent="0.25">
      <c r="A264" s="11"/>
      <c r="B264" s="11"/>
      <c r="C264" s="16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x14ac:dyDescent="0.25">
      <c r="B265" s="2">
        <v>39448</v>
      </c>
      <c r="M265" s="3">
        <f>M263</f>
        <v>48784.679999999986</v>
      </c>
      <c r="N265" s="3">
        <f>N263</f>
        <v>-1607.6299999999997</v>
      </c>
      <c r="O265" s="3">
        <f>O263</f>
        <v>708.5</v>
      </c>
      <c r="P265" s="3">
        <f>P263</f>
        <v>0</v>
      </c>
    </row>
    <row r="266" spans="1:16" x14ac:dyDescent="0.25">
      <c r="B266" s="2">
        <v>39461</v>
      </c>
      <c r="C266" s="14">
        <v>172</v>
      </c>
      <c r="D266" s="2">
        <v>39448</v>
      </c>
      <c r="G266" s="3">
        <v>1000</v>
      </c>
      <c r="L266" s="3">
        <f t="shared" ref="L266:L300" si="19">SUM(E266:K266)</f>
        <v>1000</v>
      </c>
      <c r="M266" s="3">
        <f t="shared" ref="M266:M300" si="20">M265-H266</f>
        <v>48784.679999999986</v>
      </c>
      <c r="N266" s="3">
        <f t="shared" ref="N266:O300" si="21">N265+J266</f>
        <v>-1607.6299999999997</v>
      </c>
      <c r="O266" s="3">
        <f t="shared" si="21"/>
        <v>708.5</v>
      </c>
      <c r="P266" s="3">
        <f>P265+G266</f>
        <v>1000</v>
      </c>
    </row>
    <row r="267" spans="1:16" x14ac:dyDescent="0.25">
      <c r="B267" s="2">
        <v>39499</v>
      </c>
      <c r="C267" s="14">
        <v>173</v>
      </c>
      <c r="D267" s="2">
        <v>39448</v>
      </c>
      <c r="G267" s="3">
        <v>16.86</v>
      </c>
      <c r="H267" s="3">
        <v>367.55</v>
      </c>
      <c r="I267" s="3">
        <v>254.09</v>
      </c>
      <c r="J267" s="3">
        <v>419.93</v>
      </c>
      <c r="L267" s="3">
        <f t="shared" si="19"/>
        <v>1058.43</v>
      </c>
      <c r="M267" s="3">
        <f t="shared" si="20"/>
        <v>48417.129999999983</v>
      </c>
      <c r="N267" s="3">
        <f t="shared" si="21"/>
        <v>-1187.6999999999996</v>
      </c>
      <c r="O267" s="3">
        <f t="shared" si="21"/>
        <v>708.5</v>
      </c>
      <c r="P267" s="3">
        <f t="shared" ref="P267:P301" si="22">P266+G267</f>
        <v>1016.86</v>
      </c>
    </row>
    <row r="268" spans="1:16" x14ac:dyDescent="0.25">
      <c r="B268" s="2">
        <v>39499</v>
      </c>
      <c r="C268" s="14">
        <v>173</v>
      </c>
      <c r="D268" s="2">
        <v>39479</v>
      </c>
      <c r="H268" s="3">
        <v>369.47</v>
      </c>
      <c r="I268" s="3">
        <v>252.17</v>
      </c>
      <c r="J268" s="3">
        <v>419.93</v>
      </c>
      <c r="L268" s="3">
        <f t="shared" si="19"/>
        <v>1041.57</v>
      </c>
      <c r="M268" s="3">
        <f t="shared" si="20"/>
        <v>48047.659999999982</v>
      </c>
      <c r="N268" s="3">
        <f t="shared" si="21"/>
        <v>-767.76999999999953</v>
      </c>
      <c r="O268" s="3">
        <f t="shared" si="21"/>
        <v>708.5</v>
      </c>
      <c r="P268" s="3">
        <f t="shared" si="22"/>
        <v>1016.86</v>
      </c>
    </row>
    <row r="269" spans="1:16" x14ac:dyDescent="0.25">
      <c r="B269" s="2">
        <v>39503</v>
      </c>
      <c r="C269" s="14">
        <v>175</v>
      </c>
      <c r="D269" s="2">
        <v>39508</v>
      </c>
      <c r="G269" s="3">
        <v>-1016.86</v>
      </c>
      <c r="H269" s="3">
        <v>249.09</v>
      </c>
      <c r="J269" s="3">
        <v>767.77</v>
      </c>
      <c r="L269" s="3">
        <f t="shared" si="19"/>
        <v>0</v>
      </c>
      <c r="M269" s="3">
        <f t="shared" si="20"/>
        <v>47798.569999999985</v>
      </c>
      <c r="N269" s="3">
        <f t="shared" si="21"/>
        <v>0</v>
      </c>
      <c r="O269" s="3">
        <f t="shared" si="21"/>
        <v>708.5</v>
      </c>
      <c r="P269" s="3">
        <f t="shared" si="22"/>
        <v>0</v>
      </c>
    </row>
    <row r="270" spans="1:16" x14ac:dyDescent="0.25">
      <c r="B270" s="2">
        <v>39520</v>
      </c>
      <c r="C270" s="14">
        <v>172</v>
      </c>
      <c r="D270" s="2">
        <v>39508</v>
      </c>
      <c r="G270" s="3">
        <v>2000.01</v>
      </c>
      <c r="L270" s="3">
        <f t="shared" si="19"/>
        <v>2000.01</v>
      </c>
      <c r="M270" s="3">
        <f t="shared" si="20"/>
        <v>47798.569999999985</v>
      </c>
      <c r="N270" s="3">
        <f t="shared" si="21"/>
        <v>0</v>
      </c>
      <c r="O270" s="3">
        <f t="shared" si="21"/>
        <v>708.5</v>
      </c>
      <c r="P270" s="3">
        <f t="shared" si="22"/>
        <v>2000.01</v>
      </c>
    </row>
    <row r="271" spans="1:16" x14ac:dyDescent="0.25">
      <c r="B271" s="2">
        <v>39521</v>
      </c>
      <c r="C271" s="14">
        <v>173</v>
      </c>
      <c r="D271" s="2">
        <v>39508</v>
      </c>
      <c r="G271" s="3">
        <v>-1041.57</v>
      </c>
      <c r="H271" s="3">
        <v>372.69</v>
      </c>
      <c r="I271" s="3">
        <v>248.95</v>
      </c>
      <c r="J271" s="3">
        <v>419.93</v>
      </c>
      <c r="L271" s="3">
        <f t="shared" si="19"/>
        <v>0</v>
      </c>
      <c r="M271" s="3">
        <f t="shared" si="20"/>
        <v>47425.879999999983</v>
      </c>
      <c r="N271" s="3">
        <f t="shared" si="21"/>
        <v>419.93</v>
      </c>
      <c r="O271" s="3">
        <f t="shared" si="21"/>
        <v>708.5</v>
      </c>
      <c r="P271" s="3">
        <f t="shared" si="22"/>
        <v>958.44</v>
      </c>
    </row>
    <row r="272" spans="1:16" x14ac:dyDescent="0.25">
      <c r="B272" s="2">
        <v>39521</v>
      </c>
      <c r="C272" s="14">
        <v>175</v>
      </c>
      <c r="D272" s="2">
        <v>39539</v>
      </c>
      <c r="G272" s="3">
        <v>-958.44</v>
      </c>
      <c r="H272" s="3">
        <v>958.44</v>
      </c>
      <c r="L272" s="3">
        <f t="shared" si="19"/>
        <v>0</v>
      </c>
      <c r="M272" s="3">
        <f t="shared" si="20"/>
        <v>46467.439999999981</v>
      </c>
      <c r="N272" s="3">
        <f t="shared" si="21"/>
        <v>419.93</v>
      </c>
      <c r="O272" s="3">
        <f t="shared" si="21"/>
        <v>708.5</v>
      </c>
      <c r="P272" s="3">
        <f t="shared" si="22"/>
        <v>0</v>
      </c>
    </row>
    <row r="273" spans="1:16" x14ac:dyDescent="0.25">
      <c r="B273" s="2">
        <v>39554</v>
      </c>
      <c r="C273" s="14">
        <v>152</v>
      </c>
      <c r="E273" s="3">
        <v>31.08</v>
      </c>
      <c r="L273" s="3">
        <f t="shared" si="19"/>
        <v>31.08</v>
      </c>
      <c r="M273" s="3">
        <f t="shared" si="20"/>
        <v>46467.439999999981</v>
      </c>
      <c r="N273" s="3">
        <f t="shared" si="21"/>
        <v>419.93</v>
      </c>
      <c r="O273" s="3">
        <f t="shared" si="21"/>
        <v>708.5</v>
      </c>
      <c r="P273" s="3">
        <f t="shared" si="22"/>
        <v>0</v>
      </c>
    </row>
    <row r="274" spans="1:16" x14ac:dyDescent="0.25">
      <c r="B274" s="2">
        <v>39583</v>
      </c>
      <c r="C274" s="14">
        <v>173</v>
      </c>
      <c r="D274" s="2">
        <v>39539</v>
      </c>
      <c r="F274" s="3">
        <v>31.08</v>
      </c>
      <c r="H274" s="3">
        <v>379.62</v>
      </c>
      <c r="I274" s="3">
        <v>242.02</v>
      </c>
      <c r="J274" s="3">
        <v>419.93</v>
      </c>
      <c r="L274" s="3">
        <f t="shared" si="19"/>
        <v>1072.6500000000001</v>
      </c>
      <c r="M274" s="3">
        <f t="shared" si="20"/>
        <v>46087.819999999978</v>
      </c>
      <c r="N274" s="3">
        <f t="shared" si="21"/>
        <v>839.86</v>
      </c>
      <c r="O274" s="3">
        <f t="shared" si="21"/>
        <v>708.5</v>
      </c>
      <c r="P274" s="3">
        <f t="shared" si="22"/>
        <v>0</v>
      </c>
    </row>
    <row r="275" spans="1:16" x14ac:dyDescent="0.25">
      <c r="B275" s="2">
        <v>39583</v>
      </c>
      <c r="C275" s="14">
        <v>173</v>
      </c>
      <c r="D275" s="2">
        <v>39569</v>
      </c>
      <c r="H275" s="3">
        <v>381.6</v>
      </c>
      <c r="I275" s="3">
        <v>240.04</v>
      </c>
      <c r="J275" s="3">
        <v>419.93</v>
      </c>
      <c r="L275" s="3">
        <f t="shared" si="19"/>
        <v>1041.57</v>
      </c>
      <c r="M275" s="3">
        <f t="shared" si="20"/>
        <v>45706.219999999979</v>
      </c>
      <c r="N275" s="3">
        <f t="shared" si="21"/>
        <v>1259.79</v>
      </c>
      <c r="O275" s="3">
        <f t="shared" si="21"/>
        <v>708.5</v>
      </c>
      <c r="P275" s="3">
        <f t="shared" si="22"/>
        <v>0</v>
      </c>
    </row>
    <row r="276" spans="1:16" x14ac:dyDescent="0.25">
      <c r="B276" s="2">
        <v>39583</v>
      </c>
      <c r="C276" s="14">
        <v>175</v>
      </c>
      <c r="D276" s="2">
        <v>39600</v>
      </c>
      <c r="H276" s="3">
        <v>185.78</v>
      </c>
      <c r="L276" s="3">
        <f t="shared" si="19"/>
        <v>185.78</v>
      </c>
      <c r="M276" s="3">
        <f t="shared" si="20"/>
        <v>45520.439999999981</v>
      </c>
      <c r="N276" s="3">
        <f t="shared" si="21"/>
        <v>1259.79</v>
      </c>
      <c r="O276" s="3">
        <f t="shared" si="21"/>
        <v>708.5</v>
      </c>
      <c r="P276" s="3">
        <f t="shared" si="22"/>
        <v>0</v>
      </c>
    </row>
    <row r="277" spans="1:16" x14ac:dyDescent="0.25">
      <c r="B277" s="2">
        <v>39583</v>
      </c>
      <c r="C277" s="14">
        <v>73</v>
      </c>
      <c r="E277" s="3">
        <v>-31.08</v>
      </c>
      <c r="L277" s="3">
        <f t="shared" si="19"/>
        <v>-31.08</v>
      </c>
      <c r="M277" s="3">
        <f t="shared" si="20"/>
        <v>45520.439999999981</v>
      </c>
      <c r="N277" s="3">
        <f t="shared" si="21"/>
        <v>1259.79</v>
      </c>
      <c r="O277" s="3">
        <f t="shared" si="21"/>
        <v>708.5</v>
      </c>
      <c r="P277" s="3">
        <f t="shared" si="22"/>
        <v>0</v>
      </c>
    </row>
    <row r="278" spans="1:16" x14ac:dyDescent="0.25">
      <c r="B278" s="2">
        <v>39610</v>
      </c>
      <c r="C278" s="14">
        <v>172</v>
      </c>
      <c r="D278" s="2">
        <v>39600</v>
      </c>
      <c r="G278" s="3">
        <v>2000</v>
      </c>
      <c r="L278" s="3">
        <f t="shared" si="19"/>
        <v>2000</v>
      </c>
      <c r="M278" s="3">
        <f t="shared" si="20"/>
        <v>45520.439999999981</v>
      </c>
      <c r="N278" s="3">
        <f t="shared" si="21"/>
        <v>1259.79</v>
      </c>
      <c r="O278" s="3">
        <f t="shared" si="21"/>
        <v>708.5</v>
      </c>
      <c r="P278" s="3">
        <f t="shared" si="22"/>
        <v>2000</v>
      </c>
    </row>
    <row r="279" spans="1:16" x14ac:dyDescent="0.25">
      <c r="B279" s="2">
        <v>39611</v>
      </c>
      <c r="C279" s="14">
        <v>173</v>
      </c>
      <c r="D279" s="2">
        <v>39600</v>
      </c>
      <c r="G279" s="3">
        <v>-1041.57</v>
      </c>
      <c r="H279" s="3">
        <v>384.55</v>
      </c>
      <c r="I279" s="3">
        <v>237.09</v>
      </c>
      <c r="J279" s="3">
        <v>419.93</v>
      </c>
      <c r="L279" s="3">
        <f t="shared" si="19"/>
        <v>0</v>
      </c>
      <c r="M279" s="3">
        <f t="shared" si="20"/>
        <v>45135.889999999978</v>
      </c>
      <c r="N279" s="3">
        <f t="shared" si="21"/>
        <v>1679.72</v>
      </c>
      <c r="O279" s="3">
        <f t="shared" si="21"/>
        <v>708.5</v>
      </c>
      <c r="P279" s="3">
        <f t="shared" si="22"/>
        <v>958.43000000000006</v>
      </c>
    </row>
    <row r="280" spans="1:16" x14ac:dyDescent="0.25">
      <c r="B280" s="2">
        <v>39611</v>
      </c>
      <c r="C280" s="14">
        <v>175</v>
      </c>
      <c r="D280" s="2">
        <v>39630</v>
      </c>
      <c r="G280" s="3">
        <v>-958.43</v>
      </c>
      <c r="H280" s="3">
        <v>958.43</v>
      </c>
      <c r="L280" s="3">
        <f t="shared" si="19"/>
        <v>0</v>
      </c>
      <c r="M280" s="3">
        <f t="shared" si="20"/>
        <v>44177.459999999977</v>
      </c>
      <c r="N280" s="3">
        <f t="shared" si="21"/>
        <v>1679.72</v>
      </c>
      <c r="O280" s="3">
        <f t="shared" si="21"/>
        <v>708.5</v>
      </c>
      <c r="P280" s="3">
        <f t="shared" si="22"/>
        <v>0</v>
      </c>
    </row>
    <row r="281" spans="1:16" x14ac:dyDescent="0.25">
      <c r="B281" s="2">
        <v>39645</v>
      </c>
      <c r="C281" s="14">
        <v>172</v>
      </c>
      <c r="D281" s="2">
        <v>39630</v>
      </c>
      <c r="H281" s="3">
        <v>391.55</v>
      </c>
      <c r="I281" s="3">
        <v>230.09</v>
      </c>
      <c r="J281" s="3">
        <v>419.93</v>
      </c>
      <c r="L281" s="3">
        <f t="shared" si="19"/>
        <v>1041.57</v>
      </c>
      <c r="M281" s="3">
        <f t="shared" si="20"/>
        <v>43785.909999999974</v>
      </c>
      <c r="N281" s="3">
        <f t="shared" si="21"/>
        <v>2099.65</v>
      </c>
      <c r="O281" s="3">
        <f t="shared" si="21"/>
        <v>708.5</v>
      </c>
      <c r="P281" s="3">
        <f t="shared" si="22"/>
        <v>0</v>
      </c>
    </row>
    <row r="282" spans="1:16" x14ac:dyDescent="0.25">
      <c r="B282" s="2">
        <v>39645</v>
      </c>
      <c r="C282" s="14">
        <v>175</v>
      </c>
      <c r="D282" s="2">
        <v>39661</v>
      </c>
      <c r="H282" s="3">
        <v>458.43</v>
      </c>
      <c r="L282" s="3">
        <f t="shared" si="19"/>
        <v>458.43</v>
      </c>
      <c r="M282" s="3">
        <f t="shared" si="20"/>
        <v>43327.479999999974</v>
      </c>
      <c r="N282" s="3">
        <f t="shared" si="21"/>
        <v>2099.65</v>
      </c>
      <c r="O282" s="3">
        <f t="shared" si="21"/>
        <v>708.5</v>
      </c>
      <c r="P282" s="3">
        <f t="shared" si="22"/>
        <v>0</v>
      </c>
    </row>
    <row r="283" spans="1:16" s="20" customFormat="1" x14ac:dyDescent="0.25">
      <c r="A283" s="17"/>
      <c r="B283" s="25">
        <v>39657</v>
      </c>
      <c r="C283" s="18">
        <v>351</v>
      </c>
      <c r="D283" s="25">
        <v>39630</v>
      </c>
      <c r="E283" s="19"/>
      <c r="F283" s="19"/>
      <c r="G283" s="19"/>
      <c r="H283" s="19"/>
      <c r="I283" s="19"/>
      <c r="J283" s="19">
        <v>-1830.68</v>
      </c>
      <c r="K283" s="19"/>
      <c r="L283" s="19">
        <f t="shared" si="19"/>
        <v>-1830.68</v>
      </c>
      <c r="M283" s="19">
        <f t="shared" si="20"/>
        <v>43327.479999999974</v>
      </c>
      <c r="N283" s="19">
        <f t="shared" si="21"/>
        <v>268.97000000000003</v>
      </c>
      <c r="O283" s="19">
        <f t="shared" si="21"/>
        <v>708.5</v>
      </c>
      <c r="P283" s="19">
        <f t="shared" si="22"/>
        <v>0</v>
      </c>
    </row>
    <row r="284" spans="1:16" x14ac:dyDescent="0.25">
      <c r="B284" s="2">
        <v>39678</v>
      </c>
      <c r="C284" s="14">
        <v>152</v>
      </c>
      <c r="E284" s="3">
        <v>31.08</v>
      </c>
      <c r="L284" s="3">
        <f t="shared" si="19"/>
        <v>31.08</v>
      </c>
      <c r="M284" s="3">
        <f t="shared" si="20"/>
        <v>43327.479999999974</v>
      </c>
      <c r="N284" s="3">
        <f t="shared" si="21"/>
        <v>268.97000000000003</v>
      </c>
      <c r="O284" s="3">
        <f t="shared" si="21"/>
        <v>708.5</v>
      </c>
      <c r="P284" s="3">
        <f t="shared" si="22"/>
        <v>0</v>
      </c>
    </row>
    <row r="285" spans="1:16" x14ac:dyDescent="0.25">
      <c r="B285" s="2">
        <v>39707</v>
      </c>
      <c r="C285" s="14">
        <v>173</v>
      </c>
      <c r="D285" s="2">
        <v>39661</v>
      </c>
      <c r="G285" s="3">
        <v>958.45</v>
      </c>
      <c r="H285" s="3">
        <v>395.98</v>
      </c>
      <c r="I285" s="3">
        <v>225.66</v>
      </c>
      <c r="J285" s="3">
        <v>419.93</v>
      </c>
      <c r="L285" s="3">
        <f t="shared" si="19"/>
        <v>2000.0200000000002</v>
      </c>
      <c r="M285" s="3">
        <f t="shared" si="20"/>
        <v>42931.499999999971</v>
      </c>
      <c r="N285" s="3">
        <f t="shared" si="21"/>
        <v>688.90000000000009</v>
      </c>
      <c r="O285" s="3">
        <f t="shared" si="21"/>
        <v>708.5</v>
      </c>
      <c r="P285" s="3">
        <f t="shared" si="22"/>
        <v>958.45</v>
      </c>
    </row>
    <row r="286" spans="1:16" x14ac:dyDescent="0.25">
      <c r="B286" s="2">
        <v>39713</v>
      </c>
      <c r="C286" s="14">
        <v>173</v>
      </c>
      <c r="D286" s="2">
        <v>39692</v>
      </c>
      <c r="G286" s="3">
        <v>83.12</v>
      </c>
      <c r="L286" s="3">
        <f t="shared" si="19"/>
        <v>83.12</v>
      </c>
      <c r="M286" s="3">
        <f t="shared" si="20"/>
        <v>42931.499999999971</v>
      </c>
      <c r="N286" s="3">
        <f t="shared" si="21"/>
        <v>688.90000000000009</v>
      </c>
      <c r="O286" s="3">
        <f t="shared" si="21"/>
        <v>708.5</v>
      </c>
      <c r="P286" s="3">
        <f t="shared" si="22"/>
        <v>1041.5700000000002</v>
      </c>
    </row>
    <row r="287" spans="1:16" x14ac:dyDescent="0.25">
      <c r="B287" s="2">
        <v>39714</v>
      </c>
      <c r="C287" s="14">
        <v>173</v>
      </c>
      <c r="D287" s="2">
        <v>39692</v>
      </c>
      <c r="G287" s="3">
        <v>-1041.57</v>
      </c>
      <c r="H287" s="3">
        <v>398.04</v>
      </c>
      <c r="I287" s="3">
        <v>223.6</v>
      </c>
      <c r="J287" s="3">
        <v>419.93</v>
      </c>
      <c r="L287" s="3">
        <f t="shared" si="19"/>
        <v>0</v>
      </c>
      <c r="M287" s="3">
        <f t="shared" si="20"/>
        <v>42533.45999999997</v>
      </c>
      <c r="N287" s="3">
        <f t="shared" si="21"/>
        <v>1108.8300000000002</v>
      </c>
      <c r="O287" s="3">
        <f t="shared" si="21"/>
        <v>708.5</v>
      </c>
      <c r="P287" s="3">
        <f t="shared" si="22"/>
        <v>0</v>
      </c>
    </row>
    <row r="288" spans="1:16" x14ac:dyDescent="0.25">
      <c r="B288" s="2">
        <v>39724</v>
      </c>
      <c r="C288" s="14">
        <v>307</v>
      </c>
      <c r="J288" s="3">
        <v>-495.53</v>
      </c>
      <c r="L288" s="3">
        <f t="shared" si="19"/>
        <v>-495.53</v>
      </c>
      <c r="M288" s="3">
        <f t="shared" si="20"/>
        <v>42533.45999999997</v>
      </c>
      <c r="N288" s="3">
        <f t="shared" si="21"/>
        <v>613.30000000000018</v>
      </c>
      <c r="O288" s="3">
        <f t="shared" si="21"/>
        <v>708.5</v>
      </c>
      <c r="P288" s="3">
        <f t="shared" si="22"/>
        <v>0</v>
      </c>
    </row>
    <row r="289" spans="1:16" x14ac:dyDescent="0.25">
      <c r="B289" s="2">
        <v>39737</v>
      </c>
      <c r="C289" s="14">
        <v>172</v>
      </c>
      <c r="D289" s="2">
        <v>39722</v>
      </c>
      <c r="G289" s="3">
        <v>2000</v>
      </c>
      <c r="L289" s="3">
        <f t="shared" si="19"/>
        <v>2000</v>
      </c>
      <c r="M289" s="3">
        <f t="shared" si="20"/>
        <v>42533.45999999997</v>
      </c>
      <c r="N289" s="3">
        <f t="shared" si="21"/>
        <v>613.30000000000018</v>
      </c>
      <c r="O289" s="3">
        <f t="shared" si="21"/>
        <v>708.5</v>
      </c>
      <c r="P289" s="3">
        <f t="shared" si="22"/>
        <v>2000</v>
      </c>
    </row>
    <row r="290" spans="1:16" x14ac:dyDescent="0.25">
      <c r="B290" s="2">
        <v>39738</v>
      </c>
      <c r="C290" s="14">
        <v>173</v>
      </c>
      <c r="D290" s="2">
        <v>39722</v>
      </c>
      <c r="F290" s="3">
        <v>31.08</v>
      </c>
      <c r="G290" s="3">
        <v>-1072.6500000000001</v>
      </c>
      <c r="H290" s="3">
        <v>400.11</v>
      </c>
      <c r="I290" s="3">
        <v>221.53</v>
      </c>
      <c r="J290" s="3">
        <v>419.93</v>
      </c>
      <c r="L290" s="3">
        <f t="shared" si="19"/>
        <v>0</v>
      </c>
      <c r="M290" s="3">
        <f t="shared" si="20"/>
        <v>42133.349999999969</v>
      </c>
      <c r="N290" s="3">
        <f t="shared" si="21"/>
        <v>1033.2300000000002</v>
      </c>
      <c r="O290" s="3">
        <f t="shared" si="21"/>
        <v>708.5</v>
      </c>
      <c r="P290" s="3">
        <f t="shared" si="22"/>
        <v>927.34999999999991</v>
      </c>
    </row>
    <row r="291" spans="1:16" x14ac:dyDescent="0.25">
      <c r="B291" s="2">
        <v>39738</v>
      </c>
      <c r="C291" s="14">
        <v>175</v>
      </c>
      <c r="D291" s="2">
        <v>39753</v>
      </c>
      <c r="G291" s="3">
        <v>-927.35</v>
      </c>
      <c r="H291" s="3">
        <v>927.35</v>
      </c>
      <c r="L291" s="3">
        <f t="shared" si="19"/>
        <v>0</v>
      </c>
      <c r="M291" s="3">
        <f t="shared" si="20"/>
        <v>41205.999999999971</v>
      </c>
      <c r="N291" s="3">
        <f t="shared" si="21"/>
        <v>1033.2300000000002</v>
      </c>
      <c r="O291" s="3">
        <f t="shared" si="21"/>
        <v>708.5</v>
      </c>
      <c r="P291" s="3">
        <f t="shared" si="22"/>
        <v>0</v>
      </c>
    </row>
    <row r="292" spans="1:16" x14ac:dyDescent="0.25">
      <c r="B292" s="2">
        <v>39738</v>
      </c>
      <c r="C292" s="14">
        <v>73</v>
      </c>
      <c r="E292" s="3">
        <v>-31.08</v>
      </c>
      <c r="L292" s="3">
        <f t="shared" si="19"/>
        <v>-31.08</v>
      </c>
      <c r="M292" s="3">
        <f t="shared" si="20"/>
        <v>41205.999999999971</v>
      </c>
      <c r="N292" s="3">
        <f t="shared" si="21"/>
        <v>1033.2300000000002</v>
      </c>
      <c r="O292" s="3">
        <f t="shared" si="21"/>
        <v>708.5</v>
      </c>
      <c r="P292" s="3">
        <f t="shared" si="22"/>
        <v>0</v>
      </c>
    </row>
    <row r="293" spans="1:16" x14ac:dyDescent="0.25">
      <c r="B293" s="2">
        <v>39759</v>
      </c>
      <c r="C293" s="14">
        <v>312</v>
      </c>
      <c r="D293" s="2">
        <v>39783</v>
      </c>
      <c r="J293" s="3">
        <v>-722.5</v>
      </c>
      <c r="L293" s="3">
        <f t="shared" si="19"/>
        <v>-722.5</v>
      </c>
      <c r="M293" s="3">
        <f t="shared" si="20"/>
        <v>41205.999999999971</v>
      </c>
      <c r="N293" s="3">
        <f t="shared" si="21"/>
        <v>310.73000000000025</v>
      </c>
      <c r="O293" s="3">
        <f t="shared" si="21"/>
        <v>708.5</v>
      </c>
      <c r="P293" s="3">
        <f t="shared" si="22"/>
        <v>0</v>
      </c>
    </row>
    <row r="294" spans="1:16" x14ac:dyDescent="0.25">
      <c r="B294" s="2">
        <v>39769</v>
      </c>
      <c r="C294" s="14">
        <v>152</v>
      </c>
      <c r="E294" s="3">
        <v>31.08</v>
      </c>
      <c r="L294" s="3">
        <f t="shared" si="19"/>
        <v>31.08</v>
      </c>
      <c r="M294" s="3">
        <f t="shared" si="20"/>
        <v>41205.999999999971</v>
      </c>
      <c r="N294" s="3">
        <f t="shared" si="21"/>
        <v>310.73000000000025</v>
      </c>
      <c r="O294" s="3">
        <f t="shared" si="21"/>
        <v>708.5</v>
      </c>
      <c r="P294" s="3">
        <f t="shared" si="22"/>
        <v>0</v>
      </c>
    </row>
    <row r="295" spans="1:16" x14ac:dyDescent="0.25">
      <c r="B295" s="2">
        <v>39798</v>
      </c>
      <c r="C295" s="14">
        <v>164</v>
      </c>
      <c r="D295" s="2">
        <v>39753</v>
      </c>
      <c r="J295" s="3">
        <v>722.5</v>
      </c>
      <c r="L295" s="3">
        <f t="shared" si="19"/>
        <v>722.5</v>
      </c>
      <c r="M295" s="3">
        <f t="shared" si="20"/>
        <v>41205.999999999971</v>
      </c>
      <c r="N295" s="3">
        <f t="shared" si="21"/>
        <v>1033.2300000000002</v>
      </c>
      <c r="O295" s="3">
        <f t="shared" si="21"/>
        <v>708.5</v>
      </c>
      <c r="P295" s="3">
        <f t="shared" si="22"/>
        <v>0</v>
      </c>
    </row>
    <row r="296" spans="1:16" x14ac:dyDescent="0.25">
      <c r="B296" s="2">
        <v>39798</v>
      </c>
      <c r="C296" s="14">
        <v>152</v>
      </c>
      <c r="E296" s="3">
        <v>31.08</v>
      </c>
      <c r="L296" s="3">
        <f t="shared" si="19"/>
        <v>31.08</v>
      </c>
      <c r="M296" s="3">
        <f t="shared" si="20"/>
        <v>41205.999999999971</v>
      </c>
      <c r="N296" s="3">
        <f t="shared" si="21"/>
        <v>1033.2300000000002</v>
      </c>
      <c r="O296" s="3">
        <f t="shared" si="21"/>
        <v>708.5</v>
      </c>
      <c r="P296" s="3">
        <f t="shared" si="22"/>
        <v>0</v>
      </c>
    </row>
    <row r="297" spans="1:16" x14ac:dyDescent="0.25">
      <c r="B297" s="2">
        <v>39801</v>
      </c>
      <c r="C297" s="14">
        <v>173</v>
      </c>
      <c r="D297" s="2">
        <v>39753</v>
      </c>
      <c r="F297" s="3">
        <v>62.16</v>
      </c>
      <c r="G297" s="3">
        <v>277.16000000000003</v>
      </c>
      <c r="H297" s="3">
        <v>407.03</v>
      </c>
      <c r="I297" s="3">
        <v>214.61</v>
      </c>
      <c r="J297" s="3">
        <v>206.65</v>
      </c>
      <c r="L297" s="3">
        <f t="shared" si="19"/>
        <v>1167.6100000000001</v>
      </c>
      <c r="M297" s="3">
        <f t="shared" si="20"/>
        <v>40798.969999999972</v>
      </c>
      <c r="N297" s="3">
        <f t="shared" si="21"/>
        <v>1239.8800000000003</v>
      </c>
      <c r="O297" s="3">
        <f t="shared" si="21"/>
        <v>708.5</v>
      </c>
      <c r="P297" s="3">
        <f t="shared" si="22"/>
        <v>277.16000000000003</v>
      </c>
    </row>
    <row r="298" spans="1:16" x14ac:dyDescent="0.25">
      <c r="B298" s="2">
        <v>39801</v>
      </c>
      <c r="C298" s="14">
        <v>173</v>
      </c>
      <c r="D298" s="2">
        <v>39783</v>
      </c>
      <c r="H298" s="3">
        <v>409.15</v>
      </c>
      <c r="I298" s="3">
        <v>212.49</v>
      </c>
      <c r="J298" s="3">
        <v>206.65</v>
      </c>
      <c r="L298" s="3">
        <f t="shared" si="19"/>
        <v>828.29</v>
      </c>
      <c r="M298" s="3">
        <f t="shared" si="20"/>
        <v>40389.819999999971</v>
      </c>
      <c r="N298" s="3">
        <f t="shared" si="21"/>
        <v>1446.5300000000004</v>
      </c>
      <c r="O298" s="3">
        <f t="shared" si="21"/>
        <v>708.5</v>
      </c>
      <c r="P298" s="3">
        <f t="shared" si="22"/>
        <v>277.16000000000003</v>
      </c>
    </row>
    <row r="299" spans="1:16" x14ac:dyDescent="0.25">
      <c r="B299" s="2">
        <v>39801</v>
      </c>
      <c r="C299" s="14">
        <v>73</v>
      </c>
      <c r="E299" s="3">
        <v>-62.16</v>
      </c>
      <c r="G299" s="3">
        <v>0</v>
      </c>
      <c r="L299" s="3">
        <f t="shared" si="19"/>
        <v>-62.16</v>
      </c>
      <c r="M299" s="3">
        <f t="shared" si="20"/>
        <v>40389.819999999971</v>
      </c>
      <c r="N299" s="3">
        <f t="shared" si="21"/>
        <v>1446.5300000000004</v>
      </c>
      <c r="O299" s="3">
        <f t="shared" si="21"/>
        <v>708.5</v>
      </c>
      <c r="P299" s="3">
        <f t="shared" si="22"/>
        <v>277.16000000000003</v>
      </c>
    </row>
    <row r="300" spans="1:16" x14ac:dyDescent="0.25">
      <c r="B300" s="2">
        <v>39804</v>
      </c>
      <c r="C300" s="14">
        <v>175</v>
      </c>
      <c r="D300" s="2">
        <v>39814</v>
      </c>
      <c r="G300" s="3">
        <v>-277.16000000000003</v>
      </c>
      <c r="H300" s="3">
        <v>277.16000000000003</v>
      </c>
      <c r="L300" s="3">
        <f t="shared" si="19"/>
        <v>0</v>
      </c>
      <c r="M300" s="3">
        <f t="shared" si="20"/>
        <v>40112.659999999967</v>
      </c>
      <c r="N300" s="3">
        <f t="shared" si="21"/>
        <v>1446.5300000000004</v>
      </c>
      <c r="O300" s="3">
        <f t="shared" si="21"/>
        <v>708.5</v>
      </c>
      <c r="P300" s="3">
        <f t="shared" si="22"/>
        <v>0</v>
      </c>
    </row>
    <row r="301" spans="1:16" x14ac:dyDescent="0.25">
      <c r="B301" s="2">
        <v>39813</v>
      </c>
      <c r="M301" s="3">
        <f>M300</f>
        <v>40112.659999999967</v>
      </c>
      <c r="N301" s="3">
        <f>N300</f>
        <v>1446.5300000000004</v>
      </c>
      <c r="O301" s="3">
        <f>O300</f>
        <v>708.5</v>
      </c>
      <c r="P301" s="3">
        <f t="shared" si="22"/>
        <v>0</v>
      </c>
    </row>
    <row r="302" spans="1:16" s="13" customFormat="1" x14ac:dyDescent="0.25">
      <c r="A302" s="11"/>
      <c r="B302" s="11"/>
      <c r="C302" s="16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x14ac:dyDescent="0.25">
      <c r="B303" s="2">
        <v>39814</v>
      </c>
      <c r="M303" s="3">
        <f>M301</f>
        <v>40112.659999999967</v>
      </c>
      <c r="N303" s="3">
        <f>N301</f>
        <v>1446.5300000000004</v>
      </c>
      <c r="O303" s="3">
        <f>O301</f>
        <v>708.5</v>
      </c>
      <c r="P303" s="3">
        <f>P301</f>
        <v>0</v>
      </c>
    </row>
    <row r="304" spans="1:16" x14ac:dyDescent="0.25">
      <c r="B304" s="2">
        <v>39825</v>
      </c>
      <c r="C304" s="14">
        <v>172</v>
      </c>
      <c r="D304" s="2">
        <v>39814</v>
      </c>
      <c r="H304" s="3">
        <v>412.72</v>
      </c>
      <c r="I304" s="3">
        <v>208.92</v>
      </c>
      <c r="J304" s="3">
        <v>206.65</v>
      </c>
      <c r="L304" s="3">
        <f t="shared" ref="L304:L336" si="23">SUM(E304:K304)</f>
        <v>828.29</v>
      </c>
      <c r="M304" s="3">
        <f t="shared" ref="M304:M337" si="24">M303-H304</f>
        <v>39699.939999999966</v>
      </c>
      <c r="N304" s="3">
        <f t="shared" ref="N304:O337" si="25">N303+J304</f>
        <v>1653.1800000000005</v>
      </c>
      <c r="O304" s="3">
        <f t="shared" si="25"/>
        <v>708.5</v>
      </c>
      <c r="P304" s="3">
        <f t="shared" ref="P304:P337" si="26">P303+G304</f>
        <v>0</v>
      </c>
    </row>
    <row r="305" spans="2:16" x14ac:dyDescent="0.25">
      <c r="B305" s="2">
        <v>39861</v>
      </c>
      <c r="C305" s="14">
        <v>172</v>
      </c>
      <c r="D305" s="2">
        <v>39845</v>
      </c>
      <c r="H305" s="3">
        <v>414.87</v>
      </c>
      <c r="I305" s="3">
        <v>206.77</v>
      </c>
      <c r="J305" s="3">
        <v>206.65</v>
      </c>
      <c r="L305" s="3">
        <f t="shared" si="23"/>
        <v>828.29</v>
      </c>
      <c r="M305" s="3">
        <f t="shared" si="24"/>
        <v>39285.069999999963</v>
      </c>
      <c r="N305" s="3">
        <f t="shared" si="25"/>
        <v>1859.8300000000006</v>
      </c>
      <c r="O305" s="3">
        <f t="shared" si="25"/>
        <v>708.5</v>
      </c>
      <c r="P305" s="3">
        <f t="shared" si="26"/>
        <v>0</v>
      </c>
    </row>
    <row r="306" spans="2:16" x14ac:dyDescent="0.25">
      <c r="B306" s="2">
        <v>39861</v>
      </c>
      <c r="C306" s="14">
        <v>175</v>
      </c>
      <c r="D306" s="2">
        <v>39873</v>
      </c>
      <c r="H306" s="3">
        <v>171.71</v>
      </c>
      <c r="L306" s="3">
        <f t="shared" si="23"/>
        <v>171.71</v>
      </c>
      <c r="M306" s="3">
        <f t="shared" si="24"/>
        <v>39113.359999999964</v>
      </c>
      <c r="N306" s="3">
        <f t="shared" si="25"/>
        <v>1859.8300000000006</v>
      </c>
      <c r="O306" s="3">
        <f t="shared" si="25"/>
        <v>708.5</v>
      </c>
      <c r="P306" s="3">
        <f t="shared" si="26"/>
        <v>0</v>
      </c>
    </row>
    <row r="307" spans="2:16" x14ac:dyDescent="0.25">
      <c r="B307" s="2">
        <v>39888</v>
      </c>
      <c r="C307" s="14">
        <v>152</v>
      </c>
      <c r="E307" s="3">
        <v>31.08</v>
      </c>
      <c r="L307" s="3">
        <f t="shared" si="23"/>
        <v>31.08</v>
      </c>
      <c r="M307" s="3">
        <f t="shared" si="24"/>
        <v>39113.359999999964</v>
      </c>
      <c r="N307" s="3">
        <f t="shared" si="25"/>
        <v>1859.8300000000006</v>
      </c>
      <c r="O307" s="3">
        <f t="shared" si="25"/>
        <v>708.5</v>
      </c>
      <c r="P307" s="3">
        <f t="shared" si="26"/>
        <v>0</v>
      </c>
    </row>
    <row r="308" spans="2:16" x14ac:dyDescent="0.25">
      <c r="B308" s="2">
        <v>39889</v>
      </c>
      <c r="C308" s="14">
        <v>172</v>
      </c>
      <c r="D308" s="2">
        <v>39873</v>
      </c>
      <c r="F308" s="3">
        <v>31.08</v>
      </c>
      <c r="H308" s="3">
        <v>417.92</v>
      </c>
      <c r="I308" s="3">
        <v>203.72</v>
      </c>
      <c r="J308" s="3">
        <v>206.65</v>
      </c>
      <c r="L308" s="3">
        <f t="shared" si="23"/>
        <v>859.37</v>
      </c>
      <c r="M308" s="3">
        <f t="shared" si="24"/>
        <v>38695.439999999966</v>
      </c>
      <c r="N308" s="3">
        <f t="shared" si="25"/>
        <v>2066.4800000000005</v>
      </c>
      <c r="O308" s="3">
        <f t="shared" si="25"/>
        <v>708.5</v>
      </c>
      <c r="P308" s="3">
        <f t="shared" si="26"/>
        <v>0</v>
      </c>
    </row>
    <row r="309" spans="2:16" x14ac:dyDescent="0.25">
      <c r="B309" s="2">
        <v>39889</v>
      </c>
      <c r="C309" s="14">
        <v>175</v>
      </c>
      <c r="D309" s="2">
        <v>39904</v>
      </c>
      <c r="H309" s="3">
        <v>140.63</v>
      </c>
      <c r="L309" s="3">
        <f t="shared" si="23"/>
        <v>140.63</v>
      </c>
      <c r="M309" s="3">
        <f t="shared" si="24"/>
        <v>38554.809999999969</v>
      </c>
      <c r="N309" s="3">
        <f t="shared" si="25"/>
        <v>2066.4800000000005</v>
      </c>
      <c r="O309" s="3">
        <f t="shared" si="25"/>
        <v>708.5</v>
      </c>
      <c r="P309" s="3">
        <f t="shared" si="26"/>
        <v>0</v>
      </c>
    </row>
    <row r="310" spans="2:16" x14ac:dyDescent="0.25">
      <c r="B310" s="2">
        <v>39889</v>
      </c>
      <c r="C310" s="14">
        <v>72</v>
      </c>
      <c r="E310" s="3">
        <v>-31.08</v>
      </c>
      <c r="L310" s="3">
        <f t="shared" si="23"/>
        <v>-31.08</v>
      </c>
      <c r="M310" s="3">
        <f t="shared" si="24"/>
        <v>38554.809999999969</v>
      </c>
      <c r="N310" s="3">
        <f t="shared" si="25"/>
        <v>2066.4800000000005</v>
      </c>
      <c r="O310" s="3">
        <f t="shared" si="25"/>
        <v>708.5</v>
      </c>
      <c r="P310" s="3">
        <f t="shared" si="26"/>
        <v>0</v>
      </c>
    </row>
    <row r="311" spans="2:16" x14ac:dyDescent="0.25">
      <c r="B311" s="2">
        <v>39905</v>
      </c>
      <c r="C311" s="14">
        <v>172</v>
      </c>
      <c r="D311" s="2">
        <v>39904</v>
      </c>
      <c r="H311" s="3">
        <v>420.83</v>
      </c>
      <c r="I311" s="3">
        <v>200.81</v>
      </c>
      <c r="J311" s="3">
        <v>206.65</v>
      </c>
      <c r="L311" s="3">
        <f t="shared" si="23"/>
        <v>828.29</v>
      </c>
      <c r="M311" s="3">
        <f t="shared" si="24"/>
        <v>38133.979999999967</v>
      </c>
      <c r="N311" s="3">
        <f t="shared" si="25"/>
        <v>2273.1300000000006</v>
      </c>
      <c r="O311" s="3">
        <f t="shared" si="25"/>
        <v>708.5</v>
      </c>
      <c r="P311" s="3">
        <f t="shared" si="26"/>
        <v>0</v>
      </c>
    </row>
    <row r="312" spans="2:16" x14ac:dyDescent="0.25">
      <c r="B312" s="2">
        <v>39905</v>
      </c>
      <c r="C312" s="14">
        <v>175</v>
      </c>
      <c r="D312" s="2">
        <v>39934</v>
      </c>
      <c r="H312" s="3">
        <v>171.71</v>
      </c>
      <c r="L312" s="3">
        <f t="shared" si="23"/>
        <v>171.71</v>
      </c>
      <c r="M312" s="3">
        <f t="shared" si="24"/>
        <v>37962.269999999968</v>
      </c>
      <c r="N312" s="3">
        <f t="shared" si="25"/>
        <v>2273.1300000000006</v>
      </c>
      <c r="O312" s="3">
        <f t="shared" si="25"/>
        <v>708.5</v>
      </c>
      <c r="P312" s="3">
        <f t="shared" si="26"/>
        <v>0</v>
      </c>
    </row>
    <row r="313" spans="2:16" x14ac:dyDescent="0.25">
      <c r="B313" s="2">
        <v>39926</v>
      </c>
      <c r="C313" s="14">
        <v>172</v>
      </c>
      <c r="D313" s="2">
        <v>39934</v>
      </c>
      <c r="H313" s="3">
        <v>423.92</v>
      </c>
      <c r="I313" s="3">
        <v>197.72</v>
      </c>
      <c r="J313" s="3">
        <v>206.65</v>
      </c>
      <c r="L313" s="3">
        <f t="shared" si="23"/>
        <v>828.29</v>
      </c>
      <c r="M313" s="3">
        <f t="shared" si="24"/>
        <v>37538.349999999969</v>
      </c>
      <c r="N313" s="3">
        <f t="shared" si="25"/>
        <v>2479.7800000000007</v>
      </c>
      <c r="O313" s="3">
        <f t="shared" si="25"/>
        <v>708.5</v>
      </c>
      <c r="P313" s="3">
        <f t="shared" si="26"/>
        <v>0</v>
      </c>
    </row>
    <row r="314" spans="2:16" x14ac:dyDescent="0.25">
      <c r="B314" s="2">
        <v>39926</v>
      </c>
      <c r="C314" s="14">
        <v>175</v>
      </c>
      <c r="D314" s="2">
        <v>39965</v>
      </c>
      <c r="H314" s="3">
        <v>76.709999999999994</v>
      </c>
      <c r="L314" s="3">
        <f t="shared" si="23"/>
        <v>76.709999999999994</v>
      </c>
      <c r="M314" s="3">
        <f t="shared" si="24"/>
        <v>37461.63999999997</v>
      </c>
      <c r="N314" s="3">
        <f t="shared" si="25"/>
        <v>2479.7800000000007</v>
      </c>
      <c r="O314" s="3">
        <f t="shared" si="25"/>
        <v>708.5</v>
      </c>
      <c r="P314" s="3">
        <f t="shared" si="26"/>
        <v>0</v>
      </c>
    </row>
    <row r="315" spans="2:16" x14ac:dyDescent="0.25">
      <c r="B315" s="2">
        <v>39980</v>
      </c>
      <c r="C315" s="14">
        <v>152</v>
      </c>
      <c r="E315" s="3">
        <v>31.08</v>
      </c>
      <c r="L315" s="3">
        <f t="shared" si="23"/>
        <v>31.08</v>
      </c>
      <c r="M315" s="3">
        <f t="shared" si="24"/>
        <v>37461.63999999997</v>
      </c>
      <c r="N315" s="3">
        <f t="shared" si="25"/>
        <v>2479.7800000000007</v>
      </c>
      <c r="O315" s="3">
        <f t="shared" si="25"/>
        <v>708.5</v>
      </c>
      <c r="P315" s="3">
        <f t="shared" si="26"/>
        <v>0</v>
      </c>
    </row>
    <row r="316" spans="2:16" x14ac:dyDescent="0.25">
      <c r="B316" s="2">
        <v>40003</v>
      </c>
      <c r="C316" s="14">
        <v>172</v>
      </c>
      <c r="D316" s="2">
        <v>39965</v>
      </c>
      <c r="F316" s="3">
        <v>31.08</v>
      </c>
      <c r="H316" s="3">
        <v>426.53</v>
      </c>
      <c r="I316" s="3">
        <v>195.11</v>
      </c>
      <c r="J316" s="3">
        <v>206.65</v>
      </c>
      <c r="L316" s="3">
        <f t="shared" si="23"/>
        <v>859.37</v>
      </c>
      <c r="M316" s="3">
        <f t="shared" si="24"/>
        <v>37035.109999999971</v>
      </c>
      <c r="N316" s="3">
        <f t="shared" si="25"/>
        <v>2686.4300000000007</v>
      </c>
      <c r="O316" s="3">
        <f t="shared" si="25"/>
        <v>708.5</v>
      </c>
      <c r="P316" s="3">
        <f t="shared" si="26"/>
        <v>0</v>
      </c>
    </row>
    <row r="317" spans="2:16" x14ac:dyDescent="0.25">
      <c r="B317" s="2">
        <v>40003</v>
      </c>
      <c r="C317" s="14">
        <v>172</v>
      </c>
      <c r="D317" s="2">
        <v>39995</v>
      </c>
      <c r="G317" s="3">
        <v>41.63</v>
      </c>
      <c r="L317" s="3">
        <f t="shared" si="23"/>
        <v>41.63</v>
      </c>
      <c r="M317" s="3">
        <f t="shared" si="24"/>
        <v>37035.109999999971</v>
      </c>
      <c r="N317" s="3">
        <f t="shared" si="25"/>
        <v>2686.4300000000007</v>
      </c>
      <c r="O317" s="3">
        <f t="shared" si="25"/>
        <v>708.5</v>
      </c>
      <c r="P317" s="3">
        <f t="shared" si="26"/>
        <v>41.63</v>
      </c>
    </row>
    <row r="318" spans="2:16" x14ac:dyDescent="0.25">
      <c r="B318" s="2">
        <v>40003</v>
      </c>
      <c r="C318" s="14">
        <v>72</v>
      </c>
      <c r="E318" s="3">
        <v>-31.08</v>
      </c>
      <c r="L318" s="3">
        <f t="shared" si="23"/>
        <v>-31.08</v>
      </c>
      <c r="M318" s="3">
        <f t="shared" si="24"/>
        <v>37035.109999999971</v>
      </c>
      <c r="N318" s="3">
        <f t="shared" si="25"/>
        <v>2686.4300000000007</v>
      </c>
      <c r="O318" s="3">
        <f t="shared" si="25"/>
        <v>708.5</v>
      </c>
      <c r="P318" s="3">
        <f t="shared" si="26"/>
        <v>41.63</v>
      </c>
    </row>
    <row r="319" spans="2:16" x14ac:dyDescent="0.25">
      <c r="B319" s="2">
        <v>40004</v>
      </c>
      <c r="C319" s="14">
        <v>172</v>
      </c>
      <c r="D319" s="2">
        <v>39995</v>
      </c>
      <c r="H319" s="3">
        <v>428.75</v>
      </c>
      <c r="I319" s="3">
        <v>192.89</v>
      </c>
      <c r="J319" s="3">
        <v>206.65</v>
      </c>
      <c r="L319" s="3">
        <f t="shared" si="23"/>
        <v>828.29</v>
      </c>
      <c r="M319" s="3">
        <f t="shared" si="24"/>
        <v>36606.359999999971</v>
      </c>
      <c r="N319" s="3">
        <f t="shared" si="25"/>
        <v>2893.0800000000008</v>
      </c>
      <c r="O319" s="3">
        <f t="shared" si="25"/>
        <v>708.5</v>
      </c>
      <c r="P319" s="3">
        <f t="shared" si="26"/>
        <v>41.63</v>
      </c>
    </row>
    <row r="320" spans="2:16" x14ac:dyDescent="0.25">
      <c r="B320" s="2">
        <v>40004</v>
      </c>
      <c r="C320" s="14">
        <v>175</v>
      </c>
      <c r="D320" s="2">
        <v>40026</v>
      </c>
      <c r="H320" s="3">
        <v>73.709999999999994</v>
      </c>
      <c r="L320" s="3">
        <f t="shared" si="23"/>
        <v>73.709999999999994</v>
      </c>
      <c r="M320" s="3">
        <f t="shared" si="24"/>
        <v>36532.649999999972</v>
      </c>
      <c r="N320" s="3">
        <f t="shared" si="25"/>
        <v>2893.0800000000008</v>
      </c>
      <c r="O320" s="3">
        <f t="shared" si="25"/>
        <v>708.5</v>
      </c>
      <c r="P320" s="3">
        <f t="shared" si="26"/>
        <v>41.63</v>
      </c>
    </row>
    <row r="321" spans="1:16" x14ac:dyDescent="0.25">
      <c r="B321" s="2">
        <v>40004</v>
      </c>
      <c r="C321" s="14">
        <v>173</v>
      </c>
      <c r="D321" s="2">
        <v>40026</v>
      </c>
      <c r="G321" s="3">
        <v>-41.63</v>
      </c>
      <c r="J321" s="3">
        <v>41.63</v>
      </c>
      <c r="L321" s="3">
        <f t="shared" si="23"/>
        <v>0</v>
      </c>
      <c r="M321" s="3">
        <f t="shared" si="24"/>
        <v>36532.649999999972</v>
      </c>
      <c r="N321" s="3">
        <f t="shared" si="25"/>
        <v>2934.7100000000009</v>
      </c>
      <c r="O321" s="3">
        <f t="shared" si="25"/>
        <v>708.5</v>
      </c>
      <c r="P321" s="3">
        <f t="shared" si="26"/>
        <v>0</v>
      </c>
    </row>
    <row r="322" spans="1:16" x14ac:dyDescent="0.25">
      <c r="B322" s="2">
        <v>40007</v>
      </c>
      <c r="C322" s="14">
        <v>172</v>
      </c>
      <c r="D322" s="2">
        <v>40026</v>
      </c>
      <c r="H322" s="3">
        <v>431.37</v>
      </c>
      <c r="I322" s="3">
        <v>190.27</v>
      </c>
      <c r="J322" s="3">
        <v>206.65</v>
      </c>
      <c r="L322" s="3">
        <f t="shared" si="23"/>
        <v>828.29</v>
      </c>
      <c r="M322" s="3">
        <f t="shared" si="24"/>
        <v>36101.27999999997</v>
      </c>
      <c r="N322" s="3">
        <f t="shared" si="25"/>
        <v>3141.360000000001</v>
      </c>
      <c r="O322" s="3">
        <f t="shared" si="25"/>
        <v>708.5</v>
      </c>
      <c r="P322" s="3">
        <f t="shared" si="26"/>
        <v>0</v>
      </c>
    </row>
    <row r="323" spans="1:16" x14ac:dyDescent="0.25">
      <c r="B323" s="2">
        <v>40007</v>
      </c>
      <c r="C323" s="14">
        <v>175</v>
      </c>
      <c r="D323" s="2">
        <v>40057</v>
      </c>
      <c r="H323" s="3">
        <v>74.709999999999994</v>
      </c>
      <c r="L323" s="3">
        <f t="shared" si="23"/>
        <v>74.709999999999994</v>
      </c>
      <c r="M323" s="3">
        <f t="shared" si="24"/>
        <v>36026.569999999971</v>
      </c>
      <c r="N323" s="3">
        <f t="shared" si="25"/>
        <v>3141.360000000001</v>
      </c>
      <c r="O323" s="3">
        <f t="shared" si="25"/>
        <v>708.5</v>
      </c>
      <c r="P323" s="3">
        <f t="shared" si="26"/>
        <v>0</v>
      </c>
    </row>
    <row r="324" spans="1:16" s="20" customFormat="1" x14ac:dyDescent="0.25">
      <c r="A324" s="17"/>
      <c r="B324" s="25">
        <v>40021</v>
      </c>
      <c r="C324" s="18">
        <v>351</v>
      </c>
      <c r="D324" s="25">
        <v>39995</v>
      </c>
      <c r="E324" s="19"/>
      <c r="F324" s="19"/>
      <c r="G324" s="19"/>
      <c r="H324" s="19"/>
      <c r="I324" s="19"/>
      <c r="J324" s="19">
        <v>-1830.68</v>
      </c>
      <c r="K324" s="19"/>
      <c r="L324" s="19">
        <f t="shared" si="23"/>
        <v>-1830.68</v>
      </c>
      <c r="M324" s="19">
        <f t="shared" si="24"/>
        <v>36026.569999999971</v>
      </c>
      <c r="N324" s="19">
        <f t="shared" si="25"/>
        <v>1310.680000000001</v>
      </c>
      <c r="O324" s="19">
        <f t="shared" si="25"/>
        <v>708.5</v>
      </c>
      <c r="P324" s="19">
        <f t="shared" si="26"/>
        <v>0</v>
      </c>
    </row>
    <row r="325" spans="1:16" x14ac:dyDescent="0.25">
      <c r="B325" s="2">
        <v>40072</v>
      </c>
      <c r="C325" s="14">
        <v>152</v>
      </c>
      <c r="E325" s="3">
        <v>31.08</v>
      </c>
      <c r="L325" s="3">
        <f t="shared" si="23"/>
        <v>31.08</v>
      </c>
      <c r="M325" s="3">
        <f t="shared" si="24"/>
        <v>36026.569999999971</v>
      </c>
      <c r="N325" s="3">
        <f t="shared" si="25"/>
        <v>1310.680000000001</v>
      </c>
      <c r="O325" s="3">
        <f t="shared" si="25"/>
        <v>708.5</v>
      </c>
      <c r="P325" s="3">
        <f t="shared" si="26"/>
        <v>0</v>
      </c>
    </row>
    <row r="326" spans="1:16" x14ac:dyDescent="0.25">
      <c r="B326" s="2">
        <v>40079</v>
      </c>
      <c r="C326" s="14">
        <v>307</v>
      </c>
      <c r="J326" s="3">
        <v>-660.19</v>
      </c>
      <c r="L326" s="3">
        <f t="shared" si="23"/>
        <v>-660.19</v>
      </c>
      <c r="M326" s="3">
        <f t="shared" si="24"/>
        <v>36026.569999999971</v>
      </c>
      <c r="N326" s="3">
        <f t="shared" si="25"/>
        <v>650.49000000000092</v>
      </c>
      <c r="O326" s="3">
        <f t="shared" si="25"/>
        <v>708.5</v>
      </c>
      <c r="P326" s="3">
        <f t="shared" si="26"/>
        <v>0</v>
      </c>
    </row>
    <row r="327" spans="1:16" x14ac:dyDescent="0.25">
      <c r="B327" s="2">
        <v>40081</v>
      </c>
      <c r="C327" s="14">
        <v>172</v>
      </c>
      <c r="D327" s="2">
        <v>40057</v>
      </c>
      <c r="F327" s="3">
        <v>31.08</v>
      </c>
      <c r="H327" s="3">
        <v>434</v>
      </c>
      <c r="I327" s="3">
        <v>187.64</v>
      </c>
      <c r="J327" s="3">
        <v>206.65</v>
      </c>
      <c r="L327" s="3">
        <f t="shared" si="23"/>
        <v>859.37</v>
      </c>
      <c r="M327" s="3">
        <f t="shared" si="24"/>
        <v>35592.569999999971</v>
      </c>
      <c r="N327" s="3">
        <f t="shared" si="25"/>
        <v>857.1400000000009</v>
      </c>
      <c r="O327" s="3">
        <f t="shared" si="25"/>
        <v>708.5</v>
      </c>
      <c r="P327" s="3">
        <f t="shared" si="26"/>
        <v>0</v>
      </c>
    </row>
    <row r="328" spans="1:16" x14ac:dyDescent="0.25">
      <c r="B328" s="2">
        <v>40081</v>
      </c>
      <c r="C328" s="14">
        <v>175</v>
      </c>
      <c r="D328" s="2">
        <v>40087</v>
      </c>
      <c r="H328" s="3">
        <v>44.63</v>
      </c>
      <c r="L328" s="3">
        <f t="shared" si="23"/>
        <v>44.63</v>
      </c>
      <c r="M328" s="3">
        <f t="shared" si="24"/>
        <v>35547.939999999973</v>
      </c>
      <c r="N328" s="3">
        <f t="shared" si="25"/>
        <v>857.1400000000009</v>
      </c>
      <c r="O328" s="3">
        <f t="shared" si="25"/>
        <v>708.5</v>
      </c>
      <c r="P328" s="3">
        <f t="shared" si="26"/>
        <v>0</v>
      </c>
    </row>
    <row r="329" spans="1:16" x14ac:dyDescent="0.25">
      <c r="B329" s="2">
        <v>40081</v>
      </c>
      <c r="C329" s="14">
        <v>72</v>
      </c>
      <c r="E329" s="3">
        <v>-31.08</v>
      </c>
      <c r="L329" s="3">
        <f t="shared" si="23"/>
        <v>-31.08</v>
      </c>
      <c r="M329" s="3">
        <f t="shared" si="24"/>
        <v>35547.939999999973</v>
      </c>
      <c r="N329" s="3">
        <f t="shared" si="25"/>
        <v>857.1400000000009</v>
      </c>
      <c r="O329" s="3">
        <f t="shared" si="25"/>
        <v>708.5</v>
      </c>
      <c r="P329" s="3">
        <f t="shared" si="26"/>
        <v>0</v>
      </c>
    </row>
    <row r="330" spans="1:16" x14ac:dyDescent="0.25">
      <c r="B330" s="2">
        <v>40084</v>
      </c>
      <c r="C330" s="14">
        <v>172</v>
      </c>
      <c r="D330" s="2">
        <v>40087</v>
      </c>
      <c r="H330" s="3">
        <v>436.49</v>
      </c>
      <c r="I330" s="3">
        <v>185.15</v>
      </c>
      <c r="J330" s="3">
        <v>206.65</v>
      </c>
      <c r="L330" s="3">
        <f t="shared" si="23"/>
        <v>828.29</v>
      </c>
      <c r="M330" s="3">
        <f t="shared" si="24"/>
        <v>35111.449999999975</v>
      </c>
      <c r="N330" s="3">
        <f t="shared" si="25"/>
        <v>1063.7900000000009</v>
      </c>
      <c r="O330" s="3">
        <f t="shared" si="25"/>
        <v>708.5</v>
      </c>
      <c r="P330" s="3">
        <f t="shared" si="26"/>
        <v>0</v>
      </c>
    </row>
    <row r="331" spans="1:16" x14ac:dyDescent="0.25">
      <c r="B331" s="2">
        <v>40084</v>
      </c>
      <c r="C331" s="14">
        <v>175</v>
      </c>
      <c r="D331" s="2">
        <v>40118</v>
      </c>
      <c r="H331" s="3">
        <v>76.709999999999994</v>
      </c>
      <c r="L331" s="3">
        <f t="shared" si="23"/>
        <v>76.709999999999994</v>
      </c>
      <c r="M331" s="3">
        <f t="shared" si="24"/>
        <v>35034.739999999976</v>
      </c>
      <c r="N331" s="3">
        <f t="shared" si="25"/>
        <v>1063.7900000000009</v>
      </c>
      <c r="O331" s="3">
        <f t="shared" si="25"/>
        <v>708.5</v>
      </c>
      <c r="P331" s="3">
        <f t="shared" si="26"/>
        <v>0</v>
      </c>
    </row>
    <row r="332" spans="1:16" x14ac:dyDescent="0.25">
      <c r="B332" s="2">
        <v>40093</v>
      </c>
      <c r="C332" s="14">
        <v>172</v>
      </c>
      <c r="D332" s="2">
        <v>40118</v>
      </c>
      <c r="H332" s="3">
        <v>439.17</v>
      </c>
      <c r="I332" s="3">
        <v>182.47</v>
      </c>
      <c r="J332" s="3">
        <v>212.77</v>
      </c>
      <c r="L332" s="3">
        <f t="shared" si="23"/>
        <v>834.41</v>
      </c>
      <c r="M332" s="3">
        <f t="shared" si="24"/>
        <v>34595.569999999978</v>
      </c>
      <c r="N332" s="3">
        <f t="shared" si="25"/>
        <v>1276.5600000000009</v>
      </c>
      <c r="O332" s="3">
        <f t="shared" si="25"/>
        <v>708.5</v>
      </c>
      <c r="P332" s="3">
        <f t="shared" si="26"/>
        <v>0</v>
      </c>
    </row>
    <row r="333" spans="1:16" x14ac:dyDescent="0.25">
      <c r="B333" s="2">
        <v>40093</v>
      </c>
      <c r="C333" s="14">
        <v>175</v>
      </c>
      <c r="D333" s="2">
        <v>40148</v>
      </c>
      <c r="H333" s="3">
        <v>76.59</v>
      </c>
      <c r="L333" s="3">
        <f t="shared" si="23"/>
        <v>76.59</v>
      </c>
      <c r="M333" s="3">
        <f t="shared" si="24"/>
        <v>34518.979999999981</v>
      </c>
      <c r="N333" s="3">
        <f t="shared" si="25"/>
        <v>1276.5600000000009</v>
      </c>
      <c r="O333" s="3">
        <f t="shared" si="25"/>
        <v>708.5</v>
      </c>
      <c r="P333" s="3">
        <f t="shared" si="26"/>
        <v>0</v>
      </c>
    </row>
    <row r="334" spans="1:16" x14ac:dyDescent="0.25">
      <c r="B334" s="2">
        <v>40094</v>
      </c>
      <c r="C334" s="14">
        <v>172</v>
      </c>
      <c r="D334" s="2">
        <v>40148</v>
      </c>
      <c r="H334" s="3">
        <v>441.85</v>
      </c>
      <c r="I334" s="3">
        <v>179.79</v>
      </c>
      <c r="J334" s="3">
        <v>212.77</v>
      </c>
      <c r="L334" s="3">
        <f t="shared" si="23"/>
        <v>834.41</v>
      </c>
      <c r="M334" s="3">
        <f t="shared" si="24"/>
        <v>34077.129999999983</v>
      </c>
      <c r="N334" s="3">
        <f t="shared" si="25"/>
        <v>1489.3300000000008</v>
      </c>
      <c r="O334" s="3">
        <f t="shared" si="25"/>
        <v>708.5</v>
      </c>
      <c r="P334" s="3">
        <f t="shared" si="26"/>
        <v>0</v>
      </c>
    </row>
    <row r="335" spans="1:16" x14ac:dyDescent="0.25">
      <c r="B335" s="2">
        <v>40094</v>
      </c>
      <c r="C335" s="14">
        <v>175</v>
      </c>
      <c r="D335" s="2">
        <v>40179</v>
      </c>
      <c r="H335" s="3">
        <v>77.59</v>
      </c>
      <c r="L335" s="3">
        <f t="shared" si="23"/>
        <v>77.59</v>
      </c>
      <c r="M335" s="3">
        <f t="shared" si="24"/>
        <v>33999.539999999986</v>
      </c>
      <c r="N335" s="3">
        <f t="shared" si="25"/>
        <v>1489.3300000000008</v>
      </c>
      <c r="O335" s="3">
        <f t="shared" si="25"/>
        <v>708.5</v>
      </c>
      <c r="P335" s="3">
        <f t="shared" si="26"/>
        <v>0</v>
      </c>
    </row>
    <row r="336" spans="1:16" x14ac:dyDescent="0.25">
      <c r="B336" s="2">
        <v>40161</v>
      </c>
      <c r="C336" s="14">
        <v>312</v>
      </c>
      <c r="D336" s="2">
        <v>40148</v>
      </c>
      <c r="J336" s="3">
        <v>-723.75</v>
      </c>
      <c r="L336" s="3">
        <f t="shared" si="23"/>
        <v>-723.75</v>
      </c>
      <c r="M336" s="3">
        <f t="shared" si="24"/>
        <v>33999.539999999986</v>
      </c>
      <c r="N336" s="3">
        <f t="shared" si="25"/>
        <v>765.58000000000084</v>
      </c>
      <c r="O336" s="3">
        <f t="shared" si="25"/>
        <v>708.5</v>
      </c>
      <c r="P336" s="3">
        <f t="shared" si="26"/>
        <v>0</v>
      </c>
    </row>
    <row r="337" spans="1:16" x14ac:dyDescent="0.25">
      <c r="B337" s="2">
        <v>40178</v>
      </c>
      <c r="M337" s="3">
        <f t="shared" si="24"/>
        <v>33999.539999999986</v>
      </c>
      <c r="N337" s="3">
        <f t="shared" si="25"/>
        <v>765.58000000000084</v>
      </c>
      <c r="O337" s="3">
        <f t="shared" si="25"/>
        <v>708.5</v>
      </c>
      <c r="P337" s="3">
        <f t="shared" si="26"/>
        <v>0</v>
      </c>
    </row>
    <row r="338" spans="1:16" s="13" customFormat="1" x14ac:dyDescent="0.25">
      <c r="A338" s="11"/>
      <c r="B338" s="11"/>
      <c r="C338" s="16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x14ac:dyDescent="0.25">
      <c r="B339" s="2">
        <v>40179</v>
      </c>
      <c r="M339" s="3">
        <f>M337</f>
        <v>33999.539999999986</v>
      </c>
      <c r="N339" s="3">
        <f>N337</f>
        <v>765.58000000000084</v>
      </c>
      <c r="O339" s="3">
        <f>O337</f>
        <v>708.5</v>
      </c>
      <c r="P339" s="3">
        <f>P337</f>
        <v>0</v>
      </c>
    </row>
    <row r="340" spans="1:16" x14ac:dyDescent="0.25">
      <c r="B340" s="2">
        <v>40197</v>
      </c>
      <c r="C340" s="14">
        <v>152</v>
      </c>
      <c r="E340" s="3">
        <v>31.08</v>
      </c>
      <c r="L340" s="3">
        <f t="shared" ref="L340:L371" si="27">SUM(E340:K340)</f>
        <v>31.08</v>
      </c>
      <c r="M340" s="3">
        <f t="shared" ref="M340:M373" si="28">M339-H340</f>
        <v>33999.539999999986</v>
      </c>
      <c r="N340" s="3">
        <f t="shared" ref="N340:O373" si="29">N339+J340</f>
        <v>765.58000000000084</v>
      </c>
      <c r="O340" s="3">
        <f t="shared" si="29"/>
        <v>708.5</v>
      </c>
      <c r="P340" s="3">
        <f t="shared" ref="P340:P373" si="30">P339+G340</f>
        <v>0</v>
      </c>
    </row>
    <row r="341" spans="1:16" x14ac:dyDescent="0.25">
      <c r="B341" s="2">
        <v>40221</v>
      </c>
      <c r="C341" s="14">
        <v>173</v>
      </c>
      <c r="D341" s="2">
        <v>40179</v>
      </c>
      <c r="F341" s="3">
        <v>31.08</v>
      </c>
      <c r="G341" s="3">
        <v>35.51</v>
      </c>
      <c r="H341" s="3">
        <v>444.56</v>
      </c>
      <c r="I341" s="3">
        <v>177.08</v>
      </c>
      <c r="J341" s="3">
        <v>212.77</v>
      </c>
      <c r="L341" s="3">
        <f t="shared" si="27"/>
        <v>901</v>
      </c>
      <c r="M341" s="3">
        <f t="shared" si="28"/>
        <v>33554.979999999989</v>
      </c>
      <c r="N341" s="3">
        <f t="shared" si="29"/>
        <v>978.35000000000082</v>
      </c>
      <c r="O341" s="3">
        <f t="shared" si="29"/>
        <v>708.5</v>
      </c>
      <c r="P341" s="3">
        <f t="shared" si="30"/>
        <v>35.51</v>
      </c>
    </row>
    <row r="342" spans="1:16" x14ac:dyDescent="0.25">
      <c r="B342" s="2">
        <v>40221</v>
      </c>
      <c r="C342" s="14">
        <v>73</v>
      </c>
      <c r="E342" s="3">
        <v>-31.08</v>
      </c>
      <c r="L342" s="3">
        <f t="shared" si="27"/>
        <v>-31.08</v>
      </c>
      <c r="M342" s="3">
        <f t="shared" si="28"/>
        <v>33554.979999999989</v>
      </c>
      <c r="N342" s="3">
        <f t="shared" si="29"/>
        <v>978.35000000000082</v>
      </c>
      <c r="O342" s="3">
        <f t="shared" si="29"/>
        <v>708.5</v>
      </c>
      <c r="P342" s="3">
        <f t="shared" si="30"/>
        <v>35.51</v>
      </c>
    </row>
    <row r="343" spans="1:16" x14ac:dyDescent="0.25">
      <c r="B343" s="2">
        <v>40224</v>
      </c>
      <c r="C343" s="14">
        <v>173</v>
      </c>
      <c r="D343" s="2">
        <v>40210</v>
      </c>
      <c r="G343" s="3">
        <v>-35.51</v>
      </c>
      <c r="J343" s="3">
        <v>35.51</v>
      </c>
      <c r="L343" s="3">
        <f t="shared" si="27"/>
        <v>0</v>
      </c>
      <c r="M343" s="3">
        <f t="shared" si="28"/>
        <v>33554.979999999989</v>
      </c>
      <c r="N343" s="3">
        <f t="shared" si="29"/>
        <v>1013.8600000000008</v>
      </c>
      <c r="O343" s="3">
        <f t="shared" si="29"/>
        <v>708.5</v>
      </c>
      <c r="P343" s="3">
        <f t="shared" si="30"/>
        <v>0</v>
      </c>
    </row>
    <row r="344" spans="1:16" x14ac:dyDescent="0.25">
      <c r="B344" s="2">
        <v>40225</v>
      </c>
      <c r="C344" s="14">
        <v>152</v>
      </c>
      <c r="E344" s="3">
        <v>31.08</v>
      </c>
      <c r="L344" s="3">
        <f t="shared" si="27"/>
        <v>31.08</v>
      </c>
      <c r="M344" s="3">
        <f t="shared" si="28"/>
        <v>33554.979999999989</v>
      </c>
      <c r="N344" s="3">
        <f t="shared" si="29"/>
        <v>1013.8600000000008</v>
      </c>
      <c r="O344" s="3">
        <f t="shared" si="29"/>
        <v>708.5</v>
      </c>
      <c r="P344" s="3">
        <f t="shared" si="30"/>
        <v>0</v>
      </c>
    </row>
    <row r="345" spans="1:16" x14ac:dyDescent="0.25">
      <c r="B345" s="2">
        <v>40226</v>
      </c>
      <c r="C345" s="14">
        <v>172</v>
      </c>
      <c r="D345" s="2">
        <v>40210</v>
      </c>
      <c r="F345" s="3">
        <v>31.08</v>
      </c>
      <c r="H345" s="3">
        <v>446.87</v>
      </c>
      <c r="I345" s="3">
        <v>174.77</v>
      </c>
      <c r="J345" s="3">
        <v>212.77</v>
      </c>
      <c r="L345" s="3">
        <f t="shared" si="27"/>
        <v>865.49</v>
      </c>
      <c r="M345" s="3">
        <f t="shared" si="28"/>
        <v>33108.109999999986</v>
      </c>
      <c r="N345" s="3">
        <f t="shared" si="29"/>
        <v>1226.6300000000008</v>
      </c>
      <c r="O345" s="3">
        <f t="shared" si="29"/>
        <v>708.5</v>
      </c>
      <c r="P345" s="3">
        <f t="shared" si="30"/>
        <v>0</v>
      </c>
    </row>
    <row r="346" spans="1:16" x14ac:dyDescent="0.25">
      <c r="B346" s="2">
        <v>40226</v>
      </c>
      <c r="C346" s="14">
        <v>175</v>
      </c>
      <c r="D346" s="2">
        <v>40238</v>
      </c>
      <c r="H346" s="3">
        <v>36.51</v>
      </c>
      <c r="L346" s="3">
        <f t="shared" si="27"/>
        <v>36.51</v>
      </c>
      <c r="M346" s="3">
        <f t="shared" si="28"/>
        <v>33071.599999999984</v>
      </c>
      <c r="N346" s="3">
        <f t="shared" si="29"/>
        <v>1226.6300000000008</v>
      </c>
      <c r="O346" s="3">
        <f t="shared" si="29"/>
        <v>708.5</v>
      </c>
      <c r="P346" s="3">
        <f t="shared" si="30"/>
        <v>0</v>
      </c>
    </row>
    <row r="347" spans="1:16" x14ac:dyDescent="0.25">
      <c r="B347" s="2">
        <v>40226</v>
      </c>
      <c r="C347" s="14">
        <v>72</v>
      </c>
      <c r="E347" s="3">
        <v>-31.08</v>
      </c>
      <c r="L347" s="3">
        <f t="shared" si="27"/>
        <v>-31.08</v>
      </c>
      <c r="M347" s="3">
        <f t="shared" si="28"/>
        <v>33071.599999999984</v>
      </c>
      <c r="N347" s="3">
        <f t="shared" si="29"/>
        <v>1226.6300000000008</v>
      </c>
      <c r="O347" s="3">
        <f t="shared" si="29"/>
        <v>708.5</v>
      </c>
      <c r="P347" s="3">
        <f t="shared" si="30"/>
        <v>0</v>
      </c>
    </row>
    <row r="348" spans="1:16" x14ac:dyDescent="0.25">
      <c r="B348" s="2">
        <v>40245</v>
      </c>
      <c r="C348" s="14">
        <v>172</v>
      </c>
      <c r="D348" s="2">
        <v>40238</v>
      </c>
      <c r="H348" s="3">
        <v>449.39</v>
      </c>
      <c r="I348" s="3">
        <v>172.25</v>
      </c>
      <c r="J348" s="3">
        <v>212.77</v>
      </c>
      <c r="L348" s="3">
        <f t="shared" si="27"/>
        <v>834.41</v>
      </c>
      <c r="M348" s="3">
        <f t="shared" si="28"/>
        <v>32622.209999999985</v>
      </c>
      <c r="N348" s="3">
        <f t="shared" si="29"/>
        <v>1439.4000000000008</v>
      </c>
      <c r="O348" s="3">
        <f t="shared" si="29"/>
        <v>708.5</v>
      </c>
      <c r="P348" s="3">
        <f t="shared" si="30"/>
        <v>0</v>
      </c>
    </row>
    <row r="349" spans="1:16" x14ac:dyDescent="0.25">
      <c r="B349" s="2">
        <v>40245</v>
      </c>
      <c r="C349" s="14">
        <v>175</v>
      </c>
      <c r="D349" s="2">
        <v>40269</v>
      </c>
      <c r="H349" s="3">
        <v>68.59</v>
      </c>
      <c r="L349" s="3">
        <f t="shared" si="27"/>
        <v>68.59</v>
      </c>
      <c r="M349" s="3">
        <f t="shared" si="28"/>
        <v>32553.619999999984</v>
      </c>
      <c r="N349" s="3">
        <f t="shared" si="29"/>
        <v>1439.4000000000008</v>
      </c>
      <c r="O349" s="3">
        <f t="shared" si="29"/>
        <v>708.5</v>
      </c>
      <c r="P349" s="3">
        <f t="shared" si="30"/>
        <v>0</v>
      </c>
    </row>
    <row r="350" spans="1:16" x14ac:dyDescent="0.25">
      <c r="B350" s="2">
        <v>40277</v>
      </c>
      <c r="C350" s="14">
        <v>172</v>
      </c>
      <c r="D350" s="2">
        <v>40269</v>
      </c>
      <c r="H350" s="3">
        <v>452.09</v>
      </c>
      <c r="I350" s="3">
        <v>169.55</v>
      </c>
      <c r="J350" s="3">
        <v>212.77</v>
      </c>
      <c r="L350" s="3">
        <f t="shared" si="27"/>
        <v>834.41</v>
      </c>
      <c r="M350" s="3">
        <f t="shared" si="28"/>
        <v>32101.529999999984</v>
      </c>
      <c r="N350" s="3">
        <f t="shared" si="29"/>
        <v>1652.1700000000008</v>
      </c>
      <c r="O350" s="3">
        <f t="shared" si="29"/>
        <v>708.5</v>
      </c>
      <c r="P350" s="3">
        <f t="shared" si="30"/>
        <v>0</v>
      </c>
    </row>
    <row r="351" spans="1:16" x14ac:dyDescent="0.25">
      <c r="B351" s="2">
        <v>40277</v>
      </c>
      <c r="C351" s="14">
        <v>175</v>
      </c>
      <c r="D351" s="2">
        <v>40299</v>
      </c>
      <c r="H351" s="3">
        <v>68.59</v>
      </c>
      <c r="L351" s="3">
        <f t="shared" si="27"/>
        <v>68.59</v>
      </c>
      <c r="M351" s="3">
        <f t="shared" si="28"/>
        <v>32032.939999999984</v>
      </c>
      <c r="N351" s="3">
        <f t="shared" si="29"/>
        <v>1652.1700000000008</v>
      </c>
      <c r="O351" s="3">
        <f t="shared" si="29"/>
        <v>708.5</v>
      </c>
      <c r="P351" s="3">
        <f t="shared" si="30"/>
        <v>0</v>
      </c>
    </row>
    <row r="352" spans="1:16" x14ac:dyDescent="0.25">
      <c r="B352" s="2">
        <v>40281</v>
      </c>
      <c r="C352" s="14">
        <v>172</v>
      </c>
      <c r="D352" s="2">
        <v>40299</v>
      </c>
      <c r="H352" s="3">
        <v>454.8</v>
      </c>
      <c r="I352" s="3">
        <v>166.84</v>
      </c>
      <c r="J352" s="3">
        <v>212.77</v>
      </c>
      <c r="L352" s="3">
        <f t="shared" si="27"/>
        <v>834.41</v>
      </c>
      <c r="M352" s="3">
        <f t="shared" si="28"/>
        <v>31578.139999999985</v>
      </c>
      <c r="N352" s="3">
        <f t="shared" si="29"/>
        <v>1864.9400000000007</v>
      </c>
      <c r="O352" s="3">
        <f t="shared" si="29"/>
        <v>708.5</v>
      </c>
      <c r="P352" s="3">
        <f t="shared" si="30"/>
        <v>0</v>
      </c>
    </row>
    <row r="353" spans="1:16" x14ac:dyDescent="0.25">
      <c r="B353" s="2">
        <v>40281</v>
      </c>
      <c r="C353" s="14">
        <v>175</v>
      </c>
      <c r="D353" s="2">
        <v>40330</v>
      </c>
      <c r="H353" s="3">
        <v>69.59</v>
      </c>
      <c r="L353" s="3">
        <f t="shared" si="27"/>
        <v>69.59</v>
      </c>
      <c r="M353" s="3">
        <f t="shared" si="28"/>
        <v>31508.549999999985</v>
      </c>
      <c r="N353" s="3">
        <f t="shared" si="29"/>
        <v>1864.9400000000007</v>
      </c>
      <c r="O353" s="3">
        <f t="shared" si="29"/>
        <v>708.5</v>
      </c>
      <c r="P353" s="3">
        <f t="shared" si="30"/>
        <v>0</v>
      </c>
    </row>
    <row r="354" spans="1:16" x14ac:dyDescent="0.25">
      <c r="B354" s="2">
        <v>40291</v>
      </c>
      <c r="C354" s="14">
        <v>172</v>
      </c>
      <c r="D354" s="2">
        <v>40330</v>
      </c>
      <c r="H354" s="3">
        <v>457.53</v>
      </c>
      <c r="I354" s="3">
        <v>164.11</v>
      </c>
      <c r="J354" s="3">
        <v>212.77</v>
      </c>
      <c r="L354" s="3">
        <f t="shared" si="27"/>
        <v>834.41</v>
      </c>
      <c r="M354" s="3">
        <f t="shared" si="28"/>
        <v>31051.019999999986</v>
      </c>
      <c r="N354" s="3">
        <f t="shared" si="29"/>
        <v>2077.7100000000009</v>
      </c>
      <c r="O354" s="3">
        <f t="shared" si="29"/>
        <v>708.5</v>
      </c>
      <c r="P354" s="3">
        <f t="shared" si="30"/>
        <v>0</v>
      </c>
    </row>
    <row r="355" spans="1:16" x14ac:dyDescent="0.25">
      <c r="B355" s="2">
        <v>40291</v>
      </c>
      <c r="C355" s="14">
        <v>175</v>
      </c>
      <c r="D355" s="2">
        <v>40360</v>
      </c>
      <c r="H355" s="3">
        <v>70.59</v>
      </c>
      <c r="L355" s="3">
        <f t="shared" si="27"/>
        <v>70.59</v>
      </c>
      <c r="M355" s="3">
        <f t="shared" si="28"/>
        <v>30980.429999999986</v>
      </c>
      <c r="N355" s="3">
        <f t="shared" si="29"/>
        <v>2077.7100000000009</v>
      </c>
      <c r="O355" s="3">
        <f t="shared" si="29"/>
        <v>708.5</v>
      </c>
      <c r="P355" s="3">
        <f t="shared" si="30"/>
        <v>0</v>
      </c>
    </row>
    <row r="356" spans="1:16" x14ac:dyDescent="0.25">
      <c r="B356" s="2">
        <v>40309</v>
      </c>
      <c r="C356" s="14">
        <v>172</v>
      </c>
      <c r="D356" s="2">
        <v>40360</v>
      </c>
      <c r="H356" s="3">
        <v>460.28</v>
      </c>
      <c r="I356" s="3">
        <v>161.36000000000001</v>
      </c>
      <c r="J356" s="3">
        <v>212.77</v>
      </c>
      <c r="L356" s="3">
        <f t="shared" si="27"/>
        <v>834.41</v>
      </c>
      <c r="M356" s="3">
        <f t="shared" si="28"/>
        <v>30520.149999999987</v>
      </c>
      <c r="N356" s="3">
        <f t="shared" si="29"/>
        <v>2290.4800000000009</v>
      </c>
      <c r="O356" s="3">
        <f t="shared" si="29"/>
        <v>708.5</v>
      </c>
      <c r="P356" s="3">
        <f t="shared" si="30"/>
        <v>0</v>
      </c>
    </row>
    <row r="357" spans="1:16" x14ac:dyDescent="0.25">
      <c r="B357" s="2">
        <v>40309</v>
      </c>
      <c r="C357" s="14">
        <v>175</v>
      </c>
      <c r="D357" s="2">
        <v>40391</v>
      </c>
      <c r="H357" s="3">
        <v>70.59</v>
      </c>
      <c r="L357" s="3">
        <f t="shared" si="27"/>
        <v>70.59</v>
      </c>
      <c r="M357" s="3">
        <f t="shared" si="28"/>
        <v>30449.559999999987</v>
      </c>
      <c r="N357" s="3">
        <f t="shared" si="29"/>
        <v>2290.4800000000009</v>
      </c>
      <c r="O357" s="3">
        <f t="shared" si="29"/>
        <v>708.5</v>
      </c>
      <c r="P357" s="3">
        <f t="shared" si="30"/>
        <v>0</v>
      </c>
    </row>
    <row r="358" spans="1:16" x14ac:dyDescent="0.25">
      <c r="B358" s="2">
        <v>40323</v>
      </c>
      <c r="C358" s="14">
        <v>172</v>
      </c>
      <c r="D358" s="2">
        <v>40391</v>
      </c>
      <c r="H358" s="3">
        <v>463.05</v>
      </c>
      <c r="I358" s="3">
        <v>158.59</v>
      </c>
      <c r="J358" s="3">
        <v>212.77</v>
      </c>
      <c r="L358" s="3">
        <f t="shared" si="27"/>
        <v>834.41</v>
      </c>
      <c r="M358" s="3">
        <f t="shared" si="28"/>
        <v>29986.509999999987</v>
      </c>
      <c r="N358" s="3">
        <f t="shared" si="29"/>
        <v>2503.2500000000009</v>
      </c>
      <c r="O358" s="3">
        <f t="shared" si="29"/>
        <v>708.5</v>
      </c>
      <c r="P358" s="3">
        <f t="shared" si="30"/>
        <v>0</v>
      </c>
    </row>
    <row r="359" spans="1:16" x14ac:dyDescent="0.25">
      <c r="B359" s="2">
        <v>40323</v>
      </c>
      <c r="C359" s="14">
        <v>175</v>
      </c>
      <c r="D359" s="2">
        <v>40422</v>
      </c>
      <c r="H359" s="3">
        <v>71.59</v>
      </c>
      <c r="L359" s="3">
        <f t="shared" si="27"/>
        <v>71.59</v>
      </c>
      <c r="M359" s="3">
        <f t="shared" si="28"/>
        <v>29914.919999999987</v>
      </c>
      <c r="N359" s="3">
        <f t="shared" si="29"/>
        <v>2503.2500000000009</v>
      </c>
      <c r="O359" s="3">
        <f t="shared" si="29"/>
        <v>708.5</v>
      </c>
      <c r="P359" s="3">
        <f t="shared" si="30"/>
        <v>0</v>
      </c>
    </row>
    <row r="360" spans="1:16" x14ac:dyDescent="0.25">
      <c r="B360" s="2">
        <v>40340</v>
      </c>
      <c r="C360" s="14">
        <v>172</v>
      </c>
      <c r="D360" s="2">
        <v>40422</v>
      </c>
      <c r="H360" s="3">
        <v>465.83</v>
      </c>
      <c r="I360" s="3">
        <v>155.81</v>
      </c>
      <c r="J360" s="3">
        <v>212.77</v>
      </c>
      <c r="L360" s="3">
        <f t="shared" si="27"/>
        <v>834.41</v>
      </c>
      <c r="M360" s="3">
        <f t="shared" si="28"/>
        <v>29449.089999999986</v>
      </c>
      <c r="N360" s="3">
        <f t="shared" si="29"/>
        <v>2716.0200000000009</v>
      </c>
      <c r="O360" s="3">
        <f t="shared" si="29"/>
        <v>708.5</v>
      </c>
      <c r="P360" s="3">
        <f t="shared" si="30"/>
        <v>0</v>
      </c>
    </row>
    <row r="361" spans="1:16" x14ac:dyDescent="0.25">
      <c r="B361" s="2">
        <v>40340</v>
      </c>
      <c r="C361" s="14">
        <v>175</v>
      </c>
      <c r="D361" s="2">
        <v>40452</v>
      </c>
      <c r="H361" s="3">
        <v>72.59</v>
      </c>
      <c r="L361" s="3">
        <f t="shared" si="27"/>
        <v>72.59</v>
      </c>
      <c r="M361" s="3">
        <f t="shared" si="28"/>
        <v>29376.499999999985</v>
      </c>
      <c r="N361" s="3">
        <f t="shared" si="29"/>
        <v>2716.0200000000009</v>
      </c>
      <c r="O361" s="3">
        <f t="shared" si="29"/>
        <v>708.5</v>
      </c>
      <c r="P361" s="3">
        <f t="shared" si="30"/>
        <v>0</v>
      </c>
    </row>
    <row r="362" spans="1:16" x14ac:dyDescent="0.25">
      <c r="B362" s="2">
        <v>40365</v>
      </c>
      <c r="C362" s="14">
        <v>172</v>
      </c>
      <c r="D362" s="2">
        <v>40452</v>
      </c>
      <c r="H362" s="3">
        <v>468.64</v>
      </c>
      <c r="I362" s="3">
        <v>153</v>
      </c>
      <c r="J362" s="3">
        <v>212.77</v>
      </c>
      <c r="L362" s="3">
        <f t="shared" si="27"/>
        <v>834.41</v>
      </c>
      <c r="M362" s="3">
        <f t="shared" si="28"/>
        <v>28907.859999999986</v>
      </c>
      <c r="N362" s="3">
        <f t="shared" si="29"/>
        <v>2928.7900000000009</v>
      </c>
      <c r="O362" s="3">
        <f t="shared" si="29"/>
        <v>708.5</v>
      </c>
      <c r="P362" s="3">
        <f t="shared" si="30"/>
        <v>0</v>
      </c>
    </row>
    <row r="363" spans="1:16" x14ac:dyDescent="0.25">
      <c r="B363" s="2">
        <v>40365</v>
      </c>
      <c r="C363" s="14">
        <v>175</v>
      </c>
      <c r="D363" s="2">
        <v>40483</v>
      </c>
      <c r="H363" s="3">
        <v>73.59</v>
      </c>
      <c r="L363" s="3">
        <f t="shared" si="27"/>
        <v>73.59</v>
      </c>
      <c r="M363" s="3">
        <f t="shared" si="28"/>
        <v>28834.269999999986</v>
      </c>
      <c r="N363" s="3">
        <f t="shared" si="29"/>
        <v>2928.7900000000009</v>
      </c>
      <c r="O363" s="3">
        <f t="shared" si="29"/>
        <v>708.5</v>
      </c>
      <c r="P363" s="3">
        <f t="shared" si="30"/>
        <v>0</v>
      </c>
    </row>
    <row r="364" spans="1:16" x14ac:dyDescent="0.25">
      <c r="B364" s="2">
        <v>40372</v>
      </c>
      <c r="C364" s="14">
        <v>172</v>
      </c>
      <c r="D364" s="2">
        <v>40483</v>
      </c>
      <c r="H364" s="3">
        <v>471.46</v>
      </c>
      <c r="I364" s="3">
        <v>150.18</v>
      </c>
      <c r="J364" s="3">
        <v>212.77</v>
      </c>
      <c r="L364" s="3">
        <f t="shared" si="27"/>
        <v>834.41</v>
      </c>
      <c r="M364" s="3">
        <f t="shared" si="28"/>
        <v>28362.809999999987</v>
      </c>
      <c r="N364" s="3">
        <f t="shared" si="29"/>
        <v>3141.5600000000009</v>
      </c>
      <c r="O364" s="3">
        <f t="shared" si="29"/>
        <v>708.5</v>
      </c>
      <c r="P364" s="3">
        <f t="shared" si="30"/>
        <v>0</v>
      </c>
    </row>
    <row r="365" spans="1:16" x14ac:dyDescent="0.25">
      <c r="B365" s="2">
        <v>40372</v>
      </c>
      <c r="C365" s="14">
        <v>175</v>
      </c>
      <c r="D365" s="2">
        <v>40513</v>
      </c>
      <c r="H365" s="3">
        <v>74.59</v>
      </c>
      <c r="L365" s="3">
        <f t="shared" si="27"/>
        <v>74.59</v>
      </c>
      <c r="M365" s="3">
        <f t="shared" si="28"/>
        <v>28288.219999999987</v>
      </c>
      <c r="N365" s="3">
        <f t="shared" si="29"/>
        <v>3141.5600000000009</v>
      </c>
      <c r="O365" s="3">
        <f t="shared" si="29"/>
        <v>708.5</v>
      </c>
      <c r="P365" s="3">
        <f t="shared" si="30"/>
        <v>0</v>
      </c>
    </row>
    <row r="366" spans="1:16" x14ac:dyDescent="0.25">
      <c r="B366" s="2">
        <v>40386</v>
      </c>
      <c r="C366" s="14">
        <v>172</v>
      </c>
      <c r="D366" s="2">
        <v>40513</v>
      </c>
      <c r="H366" s="3">
        <v>474.31</v>
      </c>
      <c r="I366" s="3">
        <v>147.33000000000001</v>
      </c>
      <c r="J366" s="3">
        <v>212.77</v>
      </c>
      <c r="L366" s="3">
        <f t="shared" si="27"/>
        <v>834.41</v>
      </c>
      <c r="M366" s="3">
        <f t="shared" si="28"/>
        <v>27813.909999999985</v>
      </c>
      <c r="N366" s="3">
        <f t="shared" si="29"/>
        <v>3354.3300000000008</v>
      </c>
      <c r="O366" s="3">
        <f t="shared" si="29"/>
        <v>708.5</v>
      </c>
      <c r="P366" s="3">
        <f t="shared" si="30"/>
        <v>0</v>
      </c>
    </row>
    <row r="367" spans="1:16" x14ac:dyDescent="0.25">
      <c r="B367" s="2">
        <v>40386</v>
      </c>
      <c r="C367" s="14">
        <v>175</v>
      </c>
      <c r="D367" s="2">
        <v>40544</v>
      </c>
      <c r="H367" s="3">
        <v>75.59</v>
      </c>
      <c r="L367" s="3">
        <f t="shared" si="27"/>
        <v>75.59</v>
      </c>
      <c r="M367" s="3">
        <f t="shared" si="28"/>
        <v>27738.319999999985</v>
      </c>
      <c r="N367" s="3">
        <f t="shared" si="29"/>
        <v>3354.3300000000008</v>
      </c>
      <c r="O367" s="3">
        <f t="shared" si="29"/>
        <v>708.5</v>
      </c>
      <c r="P367" s="3">
        <f t="shared" si="30"/>
        <v>0</v>
      </c>
    </row>
    <row r="368" spans="1:16" s="20" customFormat="1" x14ac:dyDescent="0.25">
      <c r="A368" s="17"/>
      <c r="B368" s="25">
        <v>40394</v>
      </c>
      <c r="C368" s="18">
        <v>351</v>
      </c>
      <c r="D368" s="25">
        <v>40360</v>
      </c>
      <c r="E368" s="19"/>
      <c r="F368" s="19"/>
      <c r="G368" s="19"/>
      <c r="H368" s="19"/>
      <c r="I368" s="19"/>
      <c r="J368" s="19">
        <v>-1601.98</v>
      </c>
      <c r="K368" s="19"/>
      <c r="L368" s="19">
        <v>0</v>
      </c>
      <c r="M368" s="19">
        <f t="shared" si="28"/>
        <v>27738.319999999985</v>
      </c>
      <c r="N368" s="19">
        <f t="shared" si="29"/>
        <v>1752.3500000000008</v>
      </c>
      <c r="O368" s="19">
        <f t="shared" si="29"/>
        <v>708.5</v>
      </c>
      <c r="P368" s="19">
        <f t="shared" si="30"/>
        <v>0</v>
      </c>
    </row>
    <row r="369" spans="1:16" x14ac:dyDescent="0.25">
      <c r="B369" s="2">
        <v>40420</v>
      </c>
      <c r="C369" s="14">
        <v>307</v>
      </c>
      <c r="J369" s="3">
        <v>-395.67</v>
      </c>
      <c r="L369" s="3">
        <v>0</v>
      </c>
      <c r="M369" s="3">
        <f t="shared" si="28"/>
        <v>27738.319999999985</v>
      </c>
      <c r="N369" s="3">
        <f t="shared" si="29"/>
        <v>1356.6800000000007</v>
      </c>
      <c r="O369" s="3">
        <f t="shared" si="29"/>
        <v>708.5</v>
      </c>
      <c r="P369" s="3">
        <f t="shared" si="30"/>
        <v>0</v>
      </c>
    </row>
    <row r="370" spans="1:16" x14ac:dyDescent="0.25">
      <c r="B370" s="2">
        <v>40463</v>
      </c>
      <c r="C370" s="14">
        <v>172</v>
      </c>
      <c r="D370" s="2">
        <v>40544</v>
      </c>
      <c r="H370" s="3">
        <v>477.17</v>
      </c>
      <c r="I370" s="3">
        <v>144.47</v>
      </c>
      <c r="J370" s="3">
        <v>193.81</v>
      </c>
      <c r="L370" s="3">
        <f t="shared" si="27"/>
        <v>815.45</v>
      </c>
      <c r="M370" s="3">
        <f t="shared" si="28"/>
        <v>27261.149999999987</v>
      </c>
      <c r="N370" s="3">
        <f t="shared" si="29"/>
        <v>1550.4900000000007</v>
      </c>
      <c r="O370" s="3">
        <f t="shared" si="29"/>
        <v>708.5</v>
      </c>
      <c r="P370" s="3">
        <f t="shared" si="30"/>
        <v>0</v>
      </c>
    </row>
    <row r="371" spans="1:16" x14ac:dyDescent="0.25">
      <c r="B371" s="2">
        <v>40463</v>
      </c>
      <c r="C371" s="14">
        <v>175</v>
      </c>
      <c r="D371" s="2">
        <v>40575</v>
      </c>
      <c r="H371" s="3">
        <v>194.55</v>
      </c>
      <c r="L371" s="3">
        <f t="shared" si="27"/>
        <v>194.55</v>
      </c>
      <c r="M371" s="3">
        <f t="shared" si="28"/>
        <v>27066.599999999988</v>
      </c>
      <c r="N371" s="3">
        <f t="shared" si="29"/>
        <v>1550.4900000000007</v>
      </c>
      <c r="O371" s="3">
        <f t="shared" si="29"/>
        <v>708.5</v>
      </c>
      <c r="P371" s="3">
        <f t="shared" si="30"/>
        <v>0</v>
      </c>
    </row>
    <row r="372" spans="1:16" x14ac:dyDescent="0.25">
      <c r="B372" s="2">
        <v>40494</v>
      </c>
      <c r="C372" s="14">
        <v>312</v>
      </c>
      <c r="D372" s="2">
        <v>40513</v>
      </c>
      <c r="J372" s="3">
        <v>-732.53</v>
      </c>
      <c r="L372" s="3">
        <v>0</v>
      </c>
      <c r="M372" s="3">
        <f t="shared" si="28"/>
        <v>27066.599999999988</v>
      </c>
      <c r="N372" s="3">
        <f t="shared" si="29"/>
        <v>817.96000000000072</v>
      </c>
      <c r="O372" s="3">
        <f t="shared" si="29"/>
        <v>708.5</v>
      </c>
      <c r="P372" s="3">
        <f t="shared" si="30"/>
        <v>0</v>
      </c>
    </row>
    <row r="373" spans="1:16" x14ac:dyDescent="0.25">
      <c r="B373" s="2">
        <v>40543</v>
      </c>
      <c r="M373" s="3">
        <f t="shared" si="28"/>
        <v>27066.599999999988</v>
      </c>
      <c r="N373" s="3">
        <f t="shared" si="29"/>
        <v>817.96000000000072</v>
      </c>
      <c r="O373" s="3">
        <f t="shared" si="29"/>
        <v>708.5</v>
      </c>
      <c r="P373" s="3">
        <f t="shared" si="30"/>
        <v>0</v>
      </c>
    </row>
    <row r="374" spans="1:16" s="13" customFormat="1" x14ac:dyDescent="0.25">
      <c r="A374" s="11"/>
      <c r="B374" s="11"/>
      <c r="C374" s="16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x14ac:dyDescent="0.25">
      <c r="B375" s="2">
        <v>40544</v>
      </c>
      <c r="M375" s="3">
        <f>M373</f>
        <v>27066.599999999988</v>
      </c>
      <c r="N375" s="3">
        <f>N373</f>
        <v>817.96000000000072</v>
      </c>
      <c r="O375" s="3">
        <f>O373</f>
        <v>708.5</v>
      </c>
      <c r="P375" s="3">
        <f>P373</f>
        <v>0</v>
      </c>
    </row>
    <row r="376" spans="1:16" x14ac:dyDescent="0.25">
      <c r="B376" s="2">
        <v>40561</v>
      </c>
      <c r="C376" s="14">
        <v>172</v>
      </c>
      <c r="D376" s="2">
        <v>40575</v>
      </c>
      <c r="G376" s="3">
        <v>101</v>
      </c>
      <c r="L376" s="3">
        <f t="shared" ref="L376:L406" si="31">SUM(E376:K376)</f>
        <v>101</v>
      </c>
      <c r="M376" s="3">
        <f t="shared" ref="M376:M407" si="32">M375-H376</f>
        <v>27066.599999999988</v>
      </c>
      <c r="N376" s="3">
        <f t="shared" ref="N376:O407" si="33">N375+J376</f>
        <v>817.96000000000072</v>
      </c>
      <c r="O376" s="3">
        <f t="shared" si="33"/>
        <v>708.5</v>
      </c>
      <c r="P376" s="3">
        <f t="shared" ref="P376:P407" si="34">P375+G376</f>
        <v>101</v>
      </c>
    </row>
    <row r="377" spans="1:16" x14ac:dyDescent="0.25">
      <c r="B377" s="2">
        <v>40562</v>
      </c>
      <c r="C377" s="14">
        <v>175</v>
      </c>
      <c r="D377" s="2">
        <v>40575</v>
      </c>
      <c r="G377" s="3">
        <v>-101</v>
      </c>
      <c r="H377" s="3">
        <v>101</v>
      </c>
      <c r="L377" s="3">
        <f t="shared" si="31"/>
        <v>0</v>
      </c>
      <c r="M377" s="3">
        <f t="shared" si="32"/>
        <v>26965.599999999988</v>
      </c>
      <c r="N377" s="3">
        <f t="shared" si="33"/>
        <v>817.96000000000072</v>
      </c>
      <c r="O377" s="3">
        <f t="shared" si="33"/>
        <v>708.5</v>
      </c>
      <c r="P377" s="3">
        <f t="shared" si="34"/>
        <v>0</v>
      </c>
    </row>
    <row r="378" spans="1:16" x14ac:dyDescent="0.25">
      <c r="B378" s="2">
        <v>40590</v>
      </c>
      <c r="C378" s="14">
        <v>152</v>
      </c>
      <c r="E378" s="3">
        <v>31.08</v>
      </c>
      <c r="L378" s="3">
        <f t="shared" si="31"/>
        <v>31.08</v>
      </c>
      <c r="M378" s="3">
        <f t="shared" si="32"/>
        <v>26965.599999999988</v>
      </c>
      <c r="N378" s="3">
        <f t="shared" si="33"/>
        <v>817.96000000000072</v>
      </c>
      <c r="O378" s="3">
        <f t="shared" si="33"/>
        <v>708.5</v>
      </c>
      <c r="P378" s="3">
        <f t="shared" si="34"/>
        <v>0</v>
      </c>
    </row>
    <row r="379" spans="1:16" x14ac:dyDescent="0.25">
      <c r="B379" s="2">
        <v>40605</v>
      </c>
      <c r="C379" s="14">
        <v>172</v>
      </c>
      <c r="D379" s="2">
        <v>40575</v>
      </c>
      <c r="F379" s="3">
        <v>31.08</v>
      </c>
      <c r="H379" s="3">
        <v>481.19</v>
      </c>
      <c r="I379" s="3">
        <v>140.44999999999999</v>
      </c>
      <c r="J379" s="3">
        <v>193.81</v>
      </c>
      <c r="L379" s="3">
        <f t="shared" si="31"/>
        <v>846.53</v>
      </c>
      <c r="M379" s="3">
        <f t="shared" si="32"/>
        <v>26484.409999999989</v>
      </c>
      <c r="N379" s="3">
        <f t="shared" si="33"/>
        <v>1011.7700000000007</v>
      </c>
      <c r="O379" s="3">
        <f t="shared" si="33"/>
        <v>708.5</v>
      </c>
      <c r="P379" s="3">
        <f t="shared" si="34"/>
        <v>0</v>
      </c>
    </row>
    <row r="380" spans="1:16" x14ac:dyDescent="0.25">
      <c r="B380" s="2">
        <v>40605</v>
      </c>
      <c r="C380" s="14">
        <v>172</v>
      </c>
      <c r="D380" s="2">
        <v>40603</v>
      </c>
      <c r="G380" s="3">
        <v>52.47</v>
      </c>
      <c r="L380" s="3">
        <f t="shared" si="31"/>
        <v>52.47</v>
      </c>
      <c r="M380" s="3">
        <f t="shared" si="32"/>
        <v>26484.409999999989</v>
      </c>
      <c r="N380" s="3">
        <f t="shared" si="33"/>
        <v>1011.7700000000007</v>
      </c>
      <c r="O380" s="3">
        <f t="shared" si="33"/>
        <v>708.5</v>
      </c>
      <c r="P380" s="3">
        <f t="shared" si="34"/>
        <v>52.47</v>
      </c>
    </row>
    <row r="381" spans="1:16" x14ac:dyDescent="0.25">
      <c r="B381" s="2">
        <v>40605</v>
      </c>
      <c r="C381" s="14">
        <v>72</v>
      </c>
      <c r="E381" s="3">
        <v>-31.08</v>
      </c>
      <c r="L381" s="3">
        <f t="shared" si="31"/>
        <v>-31.08</v>
      </c>
      <c r="M381" s="3">
        <f t="shared" si="32"/>
        <v>26484.409999999989</v>
      </c>
      <c r="N381" s="3">
        <f t="shared" si="33"/>
        <v>1011.7700000000007</v>
      </c>
      <c r="O381" s="3">
        <f t="shared" si="33"/>
        <v>708.5</v>
      </c>
      <c r="P381" s="3">
        <f t="shared" si="34"/>
        <v>52.47</v>
      </c>
    </row>
    <row r="382" spans="1:16" x14ac:dyDescent="0.25">
      <c r="B382" s="2">
        <v>40606</v>
      </c>
      <c r="C382" s="14">
        <v>173</v>
      </c>
      <c r="D382" s="2">
        <v>40603</v>
      </c>
      <c r="G382" s="3">
        <v>-52.47</v>
      </c>
      <c r="J382" s="3">
        <v>52.47</v>
      </c>
      <c r="L382" s="3">
        <f t="shared" si="31"/>
        <v>0</v>
      </c>
      <c r="M382" s="3">
        <f t="shared" si="32"/>
        <v>26484.409999999989</v>
      </c>
      <c r="N382" s="3">
        <f t="shared" si="33"/>
        <v>1064.2400000000007</v>
      </c>
      <c r="O382" s="3">
        <f t="shared" si="33"/>
        <v>708.5</v>
      </c>
      <c r="P382" s="3">
        <f t="shared" si="34"/>
        <v>0</v>
      </c>
    </row>
    <row r="383" spans="1:16" x14ac:dyDescent="0.25">
      <c r="B383" s="2">
        <v>40609</v>
      </c>
      <c r="C383" s="14">
        <v>172</v>
      </c>
      <c r="D383" s="2">
        <v>40603</v>
      </c>
      <c r="H383" s="3">
        <v>483.7</v>
      </c>
      <c r="I383" s="3">
        <v>137.94</v>
      </c>
      <c r="J383" s="3">
        <v>193.81</v>
      </c>
      <c r="L383" s="3">
        <f t="shared" si="31"/>
        <v>815.45</v>
      </c>
      <c r="M383" s="3">
        <f t="shared" si="32"/>
        <v>26000.709999999988</v>
      </c>
      <c r="N383" s="3">
        <f t="shared" si="33"/>
        <v>1258.0500000000006</v>
      </c>
      <c r="O383" s="3">
        <f t="shared" si="33"/>
        <v>708.5</v>
      </c>
      <c r="P383" s="3">
        <f t="shared" si="34"/>
        <v>0</v>
      </c>
    </row>
    <row r="384" spans="1:16" x14ac:dyDescent="0.25">
      <c r="B384" s="2">
        <v>40609</v>
      </c>
      <c r="C384" s="14">
        <v>175</v>
      </c>
      <c r="D384" s="2">
        <v>40634</v>
      </c>
      <c r="H384" s="3">
        <v>186.55</v>
      </c>
      <c r="L384" s="3">
        <f t="shared" si="31"/>
        <v>186.55</v>
      </c>
      <c r="M384" s="3">
        <f t="shared" si="32"/>
        <v>25814.159999999989</v>
      </c>
      <c r="N384" s="3">
        <f t="shared" si="33"/>
        <v>1258.0500000000006</v>
      </c>
      <c r="O384" s="3">
        <f t="shared" si="33"/>
        <v>708.5</v>
      </c>
      <c r="P384" s="3">
        <f t="shared" si="34"/>
        <v>0</v>
      </c>
    </row>
    <row r="385" spans="1:16" x14ac:dyDescent="0.25">
      <c r="B385" s="2">
        <v>40609</v>
      </c>
      <c r="C385" s="14">
        <v>172</v>
      </c>
      <c r="D385" s="2">
        <v>40634</v>
      </c>
      <c r="H385" s="3">
        <v>487.19</v>
      </c>
      <c r="I385" s="3">
        <v>134.44999999999999</v>
      </c>
      <c r="J385" s="3">
        <v>193.81</v>
      </c>
      <c r="L385" s="3">
        <f t="shared" si="31"/>
        <v>815.45</v>
      </c>
      <c r="M385" s="3">
        <f t="shared" si="32"/>
        <v>25326.96999999999</v>
      </c>
      <c r="N385" s="3">
        <f t="shared" si="33"/>
        <v>1451.8600000000006</v>
      </c>
      <c r="O385" s="3">
        <f t="shared" si="33"/>
        <v>708.5</v>
      </c>
      <c r="P385" s="3">
        <f t="shared" si="34"/>
        <v>0</v>
      </c>
    </row>
    <row r="386" spans="1:16" x14ac:dyDescent="0.25">
      <c r="B386" s="2">
        <v>40609</v>
      </c>
      <c r="C386" s="14">
        <v>175</v>
      </c>
      <c r="D386" s="2">
        <v>40664</v>
      </c>
      <c r="H386" s="3">
        <v>187.55</v>
      </c>
      <c r="L386" s="3">
        <f t="shared" si="31"/>
        <v>187.55</v>
      </c>
      <c r="M386" s="3">
        <f t="shared" si="32"/>
        <v>25139.419999999991</v>
      </c>
      <c r="N386" s="3">
        <f t="shared" si="33"/>
        <v>1451.8600000000006</v>
      </c>
      <c r="O386" s="3">
        <f t="shared" si="33"/>
        <v>708.5</v>
      </c>
      <c r="P386" s="3">
        <f t="shared" si="34"/>
        <v>0</v>
      </c>
    </row>
    <row r="387" spans="1:16" x14ac:dyDescent="0.25">
      <c r="B387" s="2">
        <v>40645</v>
      </c>
      <c r="C387" s="14">
        <v>172</v>
      </c>
      <c r="D387" s="2">
        <v>40664</v>
      </c>
      <c r="H387" s="3">
        <v>490.71</v>
      </c>
      <c r="I387" s="3">
        <v>130.93</v>
      </c>
      <c r="J387" s="3">
        <v>193.81</v>
      </c>
      <c r="L387" s="3">
        <f t="shared" si="31"/>
        <v>815.45</v>
      </c>
      <c r="M387" s="3">
        <f t="shared" si="32"/>
        <v>24648.709999999992</v>
      </c>
      <c r="N387" s="3">
        <f t="shared" si="33"/>
        <v>1645.6700000000005</v>
      </c>
      <c r="O387" s="3">
        <f t="shared" si="33"/>
        <v>708.5</v>
      </c>
      <c r="P387" s="3">
        <f t="shared" si="34"/>
        <v>0</v>
      </c>
    </row>
    <row r="388" spans="1:16" x14ac:dyDescent="0.25">
      <c r="B388" s="2">
        <v>40645</v>
      </c>
      <c r="C388" s="14">
        <v>175</v>
      </c>
      <c r="D388" s="2">
        <v>40695</v>
      </c>
      <c r="H388" s="3">
        <v>188.55</v>
      </c>
      <c r="L388" s="3">
        <f t="shared" si="31"/>
        <v>188.55</v>
      </c>
      <c r="M388" s="3">
        <f t="shared" si="32"/>
        <v>24460.159999999993</v>
      </c>
      <c r="N388" s="3">
        <f t="shared" si="33"/>
        <v>1645.6700000000005</v>
      </c>
      <c r="O388" s="3">
        <f t="shared" si="33"/>
        <v>708.5</v>
      </c>
      <c r="P388" s="3">
        <f t="shared" si="34"/>
        <v>0</v>
      </c>
    </row>
    <row r="389" spans="1:16" x14ac:dyDescent="0.25">
      <c r="B389" s="2">
        <v>40648</v>
      </c>
      <c r="C389" s="14">
        <v>172</v>
      </c>
      <c r="D389" s="2">
        <v>40695</v>
      </c>
      <c r="H389" s="3">
        <v>494.24</v>
      </c>
      <c r="I389" s="3">
        <v>127.4</v>
      </c>
      <c r="J389" s="3">
        <v>193.81</v>
      </c>
      <c r="L389" s="3">
        <f t="shared" si="31"/>
        <v>815.45</v>
      </c>
      <c r="M389" s="3">
        <f t="shared" si="32"/>
        <v>23965.919999999991</v>
      </c>
      <c r="N389" s="3">
        <f t="shared" si="33"/>
        <v>1839.4800000000005</v>
      </c>
      <c r="O389" s="3">
        <f t="shared" si="33"/>
        <v>708.5</v>
      </c>
      <c r="P389" s="3">
        <f t="shared" si="34"/>
        <v>0</v>
      </c>
    </row>
    <row r="390" spans="1:16" x14ac:dyDescent="0.25">
      <c r="B390" s="2">
        <v>40648</v>
      </c>
      <c r="C390" s="14">
        <v>175</v>
      </c>
      <c r="D390" s="2">
        <v>40725</v>
      </c>
      <c r="H390" s="3">
        <v>189.55</v>
      </c>
      <c r="L390" s="3">
        <f t="shared" si="31"/>
        <v>189.55</v>
      </c>
      <c r="M390" s="3">
        <f t="shared" si="32"/>
        <v>23776.369999999992</v>
      </c>
      <c r="N390" s="3">
        <f t="shared" si="33"/>
        <v>1839.4800000000005</v>
      </c>
      <c r="O390" s="3">
        <f t="shared" si="33"/>
        <v>708.5</v>
      </c>
      <c r="P390" s="3">
        <f t="shared" si="34"/>
        <v>0</v>
      </c>
    </row>
    <row r="391" spans="1:16" x14ac:dyDescent="0.25">
      <c r="B391" s="2">
        <v>40683</v>
      </c>
      <c r="C391" s="14">
        <v>172</v>
      </c>
      <c r="D391" s="2">
        <v>40725</v>
      </c>
      <c r="H391" s="3">
        <v>497.8</v>
      </c>
      <c r="I391" s="3">
        <v>123.64</v>
      </c>
      <c r="J391" s="3">
        <v>193.81</v>
      </c>
      <c r="L391" s="3">
        <f t="shared" si="31"/>
        <v>815.25</v>
      </c>
      <c r="M391" s="3">
        <f t="shared" si="32"/>
        <v>23278.569999999992</v>
      </c>
      <c r="N391" s="3">
        <f t="shared" si="33"/>
        <v>2033.2900000000004</v>
      </c>
      <c r="O391" s="3">
        <f t="shared" si="33"/>
        <v>708.5</v>
      </c>
      <c r="P391" s="3">
        <f t="shared" si="34"/>
        <v>0</v>
      </c>
    </row>
    <row r="392" spans="1:16" x14ac:dyDescent="0.25">
      <c r="B392" s="2">
        <v>40683</v>
      </c>
      <c r="C392" s="14">
        <v>175</v>
      </c>
      <c r="D392" s="2">
        <v>40756</v>
      </c>
      <c r="H392" s="3">
        <v>190.55</v>
      </c>
      <c r="L392" s="3">
        <f t="shared" si="31"/>
        <v>190.55</v>
      </c>
      <c r="M392" s="3">
        <f t="shared" si="32"/>
        <v>23088.019999999993</v>
      </c>
      <c r="N392" s="3">
        <f t="shared" si="33"/>
        <v>2033.2900000000004</v>
      </c>
      <c r="O392" s="3">
        <f t="shared" si="33"/>
        <v>708.5</v>
      </c>
      <c r="P392" s="3">
        <f t="shared" si="34"/>
        <v>0</v>
      </c>
    </row>
    <row r="393" spans="1:16" x14ac:dyDescent="0.25">
      <c r="B393" s="2">
        <v>40708</v>
      </c>
      <c r="C393" s="14">
        <v>172</v>
      </c>
      <c r="D393" s="2">
        <v>40756</v>
      </c>
      <c r="H393" s="3">
        <v>501.39</v>
      </c>
      <c r="I393" s="3">
        <v>120.25</v>
      </c>
      <c r="J393" s="3">
        <v>193.81</v>
      </c>
      <c r="L393" s="3">
        <f t="shared" si="31"/>
        <v>815.45</v>
      </c>
      <c r="M393" s="3">
        <f t="shared" si="32"/>
        <v>22586.629999999994</v>
      </c>
      <c r="N393" s="3">
        <f t="shared" si="33"/>
        <v>2227.1000000000004</v>
      </c>
      <c r="O393" s="3">
        <f t="shared" si="33"/>
        <v>708.5</v>
      </c>
      <c r="P393" s="3">
        <f t="shared" si="34"/>
        <v>0</v>
      </c>
    </row>
    <row r="394" spans="1:16" x14ac:dyDescent="0.25">
      <c r="B394" s="2">
        <v>40708</v>
      </c>
      <c r="C394" s="14">
        <v>175</v>
      </c>
      <c r="D394" s="2">
        <v>40787</v>
      </c>
      <c r="H394" s="3">
        <v>191.55</v>
      </c>
      <c r="L394" s="3">
        <f t="shared" si="31"/>
        <v>191.55</v>
      </c>
      <c r="M394" s="3">
        <f t="shared" si="32"/>
        <v>22395.079999999994</v>
      </c>
      <c r="N394" s="3">
        <f t="shared" si="33"/>
        <v>2227.1000000000004</v>
      </c>
      <c r="O394" s="3">
        <f t="shared" si="33"/>
        <v>708.5</v>
      </c>
      <c r="P394" s="3">
        <f t="shared" si="34"/>
        <v>0</v>
      </c>
    </row>
    <row r="395" spans="1:16" x14ac:dyDescent="0.25">
      <c r="B395" s="2">
        <v>40714</v>
      </c>
      <c r="C395" s="14">
        <v>172</v>
      </c>
      <c r="D395" s="2">
        <v>40787</v>
      </c>
      <c r="H395" s="3">
        <v>505</v>
      </c>
      <c r="I395" s="3">
        <v>116.64</v>
      </c>
      <c r="J395" s="3">
        <v>193.81</v>
      </c>
      <c r="L395" s="3">
        <f t="shared" si="31"/>
        <v>815.45</v>
      </c>
      <c r="M395" s="3">
        <f t="shared" si="32"/>
        <v>21890.079999999994</v>
      </c>
      <c r="N395" s="3">
        <f t="shared" si="33"/>
        <v>2420.9100000000003</v>
      </c>
      <c r="O395" s="3">
        <f t="shared" si="33"/>
        <v>708.5</v>
      </c>
      <c r="P395" s="3">
        <f t="shared" si="34"/>
        <v>0</v>
      </c>
    </row>
    <row r="396" spans="1:16" x14ac:dyDescent="0.25">
      <c r="B396" s="2">
        <v>40714</v>
      </c>
      <c r="C396" s="14">
        <v>175</v>
      </c>
      <c r="D396" s="2">
        <v>40817</v>
      </c>
      <c r="H396" s="3">
        <v>191.55</v>
      </c>
      <c r="L396" s="3">
        <f t="shared" si="31"/>
        <v>191.55</v>
      </c>
      <c r="M396" s="3">
        <f t="shared" si="32"/>
        <v>21698.529999999995</v>
      </c>
      <c r="N396" s="3">
        <f t="shared" si="33"/>
        <v>2420.9100000000003</v>
      </c>
      <c r="O396" s="3">
        <f t="shared" si="33"/>
        <v>708.5</v>
      </c>
      <c r="P396" s="3">
        <f t="shared" si="34"/>
        <v>0</v>
      </c>
    </row>
    <row r="397" spans="1:16" x14ac:dyDescent="0.25">
      <c r="B397" s="2">
        <v>40718</v>
      </c>
      <c r="C397" s="14">
        <v>172</v>
      </c>
      <c r="D397" s="2">
        <v>40817</v>
      </c>
      <c r="H397" s="3">
        <v>508.63</v>
      </c>
      <c r="I397" s="3">
        <v>113.01</v>
      </c>
      <c r="J397" s="3">
        <v>193.81</v>
      </c>
      <c r="L397" s="3">
        <f t="shared" si="31"/>
        <v>815.45</v>
      </c>
      <c r="M397" s="3">
        <f t="shared" si="32"/>
        <v>21189.899999999994</v>
      </c>
      <c r="N397" s="3">
        <f t="shared" si="33"/>
        <v>2614.7200000000003</v>
      </c>
      <c r="O397" s="3">
        <f t="shared" si="33"/>
        <v>708.5</v>
      </c>
      <c r="P397" s="3">
        <f t="shared" si="34"/>
        <v>0</v>
      </c>
    </row>
    <row r="398" spans="1:16" x14ac:dyDescent="0.25">
      <c r="B398" s="2">
        <v>40718</v>
      </c>
      <c r="C398" s="14">
        <v>175</v>
      </c>
      <c r="D398" s="2">
        <v>40848</v>
      </c>
      <c r="H398" s="3">
        <v>192.55</v>
      </c>
      <c r="L398" s="3">
        <f t="shared" si="31"/>
        <v>192.55</v>
      </c>
      <c r="M398" s="3">
        <f t="shared" si="32"/>
        <v>20997.349999999995</v>
      </c>
      <c r="N398" s="3">
        <f t="shared" si="33"/>
        <v>2614.7200000000003</v>
      </c>
      <c r="O398" s="3">
        <f t="shared" si="33"/>
        <v>708.5</v>
      </c>
      <c r="P398" s="3">
        <f t="shared" si="34"/>
        <v>0</v>
      </c>
    </row>
    <row r="399" spans="1:16" s="20" customFormat="1" x14ac:dyDescent="0.25">
      <c r="A399" s="17"/>
      <c r="B399" s="25">
        <v>40758</v>
      </c>
      <c r="C399" s="18">
        <v>351</v>
      </c>
      <c r="D399" s="25">
        <v>40725</v>
      </c>
      <c r="E399" s="19"/>
      <c r="F399" s="19"/>
      <c r="G399" s="19"/>
      <c r="H399" s="19"/>
      <c r="I399" s="19"/>
      <c r="J399" s="19">
        <v>-1601.06</v>
      </c>
      <c r="K399" s="19"/>
      <c r="L399" s="19">
        <v>0</v>
      </c>
      <c r="M399" s="19">
        <f t="shared" si="32"/>
        <v>20997.349999999995</v>
      </c>
      <c r="N399" s="19">
        <f t="shared" si="33"/>
        <v>1013.6600000000003</v>
      </c>
      <c r="O399" s="19">
        <f t="shared" si="33"/>
        <v>708.5</v>
      </c>
      <c r="P399" s="19">
        <f t="shared" si="34"/>
        <v>0</v>
      </c>
    </row>
    <row r="400" spans="1:16" x14ac:dyDescent="0.25">
      <c r="B400" s="2">
        <v>40861</v>
      </c>
      <c r="C400" s="14">
        <v>312</v>
      </c>
      <c r="D400" s="2">
        <v>40878</v>
      </c>
      <c r="J400" s="3">
        <v>-738.51</v>
      </c>
      <c r="L400" s="3">
        <v>0</v>
      </c>
      <c r="M400" s="3">
        <f t="shared" si="32"/>
        <v>20997.349999999995</v>
      </c>
      <c r="N400" s="3">
        <f t="shared" si="33"/>
        <v>275.15000000000032</v>
      </c>
      <c r="O400" s="3">
        <f t="shared" si="33"/>
        <v>708.5</v>
      </c>
      <c r="P400" s="3">
        <f t="shared" si="34"/>
        <v>0</v>
      </c>
    </row>
    <row r="401" spans="1:16" x14ac:dyDescent="0.25">
      <c r="B401" s="2">
        <v>40863</v>
      </c>
      <c r="C401" s="14">
        <v>152</v>
      </c>
      <c r="E401" s="3">
        <v>31.08</v>
      </c>
      <c r="L401" s="3">
        <f t="shared" si="31"/>
        <v>31.08</v>
      </c>
      <c r="M401" s="3">
        <f t="shared" si="32"/>
        <v>20997.349999999995</v>
      </c>
      <c r="N401" s="3">
        <f t="shared" si="33"/>
        <v>275.15000000000032</v>
      </c>
      <c r="O401" s="3">
        <f t="shared" si="33"/>
        <v>708.5</v>
      </c>
      <c r="P401" s="3">
        <f t="shared" si="34"/>
        <v>0</v>
      </c>
    </row>
    <row r="402" spans="1:16" x14ac:dyDescent="0.25">
      <c r="B402" s="2">
        <v>40891</v>
      </c>
      <c r="C402" s="14">
        <v>173</v>
      </c>
      <c r="D402" s="2">
        <v>40848</v>
      </c>
      <c r="G402" s="3">
        <v>139.06</v>
      </c>
      <c r="H402" s="3">
        <v>512.28</v>
      </c>
      <c r="I402" s="3">
        <v>109.36</v>
      </c>
      <c r="J402" s="3">
        <v>189.3</v>
      </c>
      <c r="L402" s="3">
        <f t="shared" si="31"/>
        <v>950</v>
      </c>
      <c r="M402" s="3">
        <f t="shared" si="32"/>
        <v>20485.069999999996</v>
      </c>
      <c r="N402" s="3">
        <f t="shared" si="33"/>
        <v>464.45000000000033</v>
      </c>
      <c r="O402" s="3">
        <f t="shared" si="33"/>
        <v>708.5</v>
      </c>
      <c r="P402" s="3">
        <f t="shared" si="34"/>
        <v>139.06</v>
      </c>
    </row>
    <row r="403" spans="1:16" x14ac:dyDescent="0.25">
      <c r="B403" s="2">
        <v>40893</v>
      </c>
      <c r="C403" s="14">
        <v>172</v>
      </c>
      <c r="D403" s="2">
        <v>40878</v>
      </c>
      <c r="F403" s="3">
        <v>31.08</v>
      </c>
      <c r="H403" s="3">
        <v>514.95000000000005</v>
      </c>
      <c r="I403" s="3">
        <v>106.69</v>
      </c>
      <c r="J403" s="3">
        <v>189.3</v>
      </c>
      <c r="L403" s="3">
        <f t="shared" si="31"/>
        <v>842.02</v>
      </c>
      <c r="M403" s="3">
        <f t="shared" si="32"/>
        <v>19970.119999999995</v>
      </c>
      <c r="N403" s="3">
        <f t="shared" si="33"/>
        <v>653.75000000000034</v>
      </c>
      <c r="O403" s="3">
        <f t="shared" si="33"/>
        <v>708.5</v>
      </c>
      <c r="P403" s="3">
        <f t="shared" si="34"/>
        <v>139.06</v>
      </c>
    </row>
    <row r="404" spans="1:16" x14ac:dyDescent="0.25">
      <c r="B404" s="2">
        <v>40893</v>
      </c>
      <c r="C404" s="14">
        <v>175</v>
      </c>
      <c r="D404" s="2">
        <v>40909</v>
      </c>
      <c r="H404" s="3">
        <v>107.98</v>
      </c>
      <c r="L404" s="3">
        <f t="shared" si="31"/>
        <v>107.98</v>
      </c>
      <c r="M404" s="3">
        <f t="shared" si="32"/>
        <v>19862.139999999996</v>
      </c>
      <c r="N404" s="3">
        <f t="shared" si="33"/>
        <v>653.75000000000034</v>
      </c>
      <c r="O404" s="3">
        <f t="shared" si="33"/>
        <v>708.5</v>
      </c>
      <c r="P404" s="3">
        <f t="shared" si="34"/>
        <v>139.06</v>
      </c>
    </row>
    <row r="405" spans="1:16" x14ac:dyDescent="0.25">
      <c r="B405" s="2">
        <v>40893</v>
      </c>
      <c r="C405" s="14">
        <v>72</v>
      </c>
      <c r="E405" s="3">
        <v>-31.08</v>
      </c>
      <c r="L405" s="3">
        <f t="shared" si="31"/>
        <v>-31.08</v>
      </c>
      <c r="M405" s="3">
        <f t="shared" si="32"/>
        <v>19862.139999999996</v>
      </c>
      <c r="N405" s="3">
        <f t="shared" si="33"/>
        <v>653.75000000000034</v>
      </c>
      <c r="O405" s="3">
        <f t="shared" si="33"/>
        <v>708.5</v>
      </c>
      <c r="P405" s="3">
        <f t="shared" si="34"/>
        <v>139.06</v>
      </c>
    </row>
    <row r="406" spans="1:16" x14ac:dyDescent="0.25">
      <c r="B406" s="2">
        <v>40896</v>
      </c>
      <c r="C406" s="14">
        <v>175</v>
      </c>
      <c r="D406" s="2">
        <v>40909</v>
      </c>
      <c r="G406" s="3">
        <v>-139.06</v>
      </c>
      <c r="H406" s="3">
        <v>139.06</v>
      </c>
      <c r="L406" s="3">
        <f t="shared" si="31"/>
        <v>0</v>
      </c>
      <c r="M406" s="3">
        <f t="shared" si="32"/>
        <v>19723.079999999994</v>
      </c>
      <c r="N406" s="3">
        <f t="shared" si="33"/>
        <v>653.75000000000034</v>
      </c>
      <c r="O406" s="3">
        <f t="shared" si="33"/>
        <v>708.5</v>
      </c>
      <c r="P406" s="3">
        <f t="shared" si="34"/>
        <v>0</v>
      </c>
    </row>
    <row r="407" spans="1:16" x14ac:dyDescent="0.25">
      <c r="B407" s="2">
        <v>40908</v>
      </c>
      <c r="M407" s="3">
        <f t="shared" si="32"/>
        <v>19723.079999999994</v>
      </c>
      <c r="N407" s="3">
        <f t="shared" si="33"/>
        <v>653.75000000000034</v>
      </c>
      <c r="O407" s="3">
        <f t="shared" si="33"/>
        <v>708.5</v>
      </c>
      <c r="P407" s="3">
        <f t="shared" si="34"/>
        <v>0</v>
      </c>
    </row>
    <row r="408" spans="1:16" s="13" customFormat="1" x14ac:dyDescent="0.25">
      <c r="A408" s="11"/>
      <c r="B408" s="11"/>
      <c r="C408" s="16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1:16" x14ac:dyDescent="0.25">
      <c r="B409" s="2">
        <v>40909</v>
      </c>
      <c r="M409" s="3">
        <f>M407</f>
        <v>19723.079999999994</v>
      </c>
      <c r="N409" s="3">
        <f>N407</f>
        <v>653.75000000000034</v>
      </c>
      <c r="O409" s="3">
        <f>O407</f>
        <v>708.5</v>
      </c>
      <c r="P409" s="3">
        <f>P407</f>
        <v>0</v>
      </c>
    </row>
    <row r="410" spans="1:16" x14ac:dyDescent="0.25">
      <c r="B410" s="2">
        <v>40917</v>
      </c>
      <c r="C410" s="14">
        <v>172</v>
      </c>
      <c r="D410" s="2">
        <v>40909</v>
      </c>
      <c r="H410" s="3">
        <v>518.91999999999996</v>
      </c>
      <c r="I410" s="3">
        <v>102.72</v>
      </c>
      <c r="J410" s="3">
        <v>189.3</v>
      </c>
      <c r="L410" s="3">
        <f t="shared" ref="L410:L440" si="35">SUM(E410:K410)</f>
        <v>810.94</v>
      </c>
      <c r="M410" s="3">
        <f t="shared" ref="M410:M442" si="36">M409-H410</f>
        <v>19204.159999999996</v>
      </c>
      <c r="N410" s="3">
        <f t="shared" ref="N410:O442" si="37">N409+J410</f>
        <v>843.05000000000041</v>
      </c>
      <c r="O410" s="3">
        <f t="shared" si="37"/>
        <v>708.5</v>
      </c>
      <c r="P410" s="3">
        <f t="shared" ref="P410:P442" si="38">P409+G410</f>
        <v>0</v>
      </c>
    </row>
    <row r="411" spans="1:16" x14ac:dyDescent="0.25">
      <c r="B411" s="2">
        <v>40917</v>
      </c>
      <c r="C411" s="14">
        <v>175</v>
      </c>
      <c r="D411" s="2">
        <v>40940</v>
      </c>
      <c r="H411" s="3">
        <v>190.06</v>
      </c>
      <c r="L411" s="3">
        <f t="shared" si="35"/>
        <v>190.06</v>
      </c>
      <c r="M411" s="3">
        <f t="shared" si="36"/>
        <v>19014.099999999995</v>
      </c>
      <c r="N411" s="3">
        <f t="shared" si="37"/>
        <v>843.05000000000041</v>
      </c>
      <c r="O411" s="3">
        <f t="shared" si="37"/>
        <v>708.5</v>
      </c>
      <c r="P411" s="3">
        <f t="shared" si="38"/>
        <v>0</v>
      </c>
    </row>
    <row r="412" spans="1:16" x14ac:dyDescent="0.25">
      <c r="B412" s="2">
        <v>40948</v>
      </c>
      <c r="C412" s="14">
        <v>172</v>
      </c>
      <c r="D412" s="2">
        <v>40940</v>
      </c>
      <c r="G412" s="3">
        <v>2000</v>
      </c>
      <c r="H412" s="3">
        <v>0</v>
      </c>
      <c r="L412" s="3">
        <f t="shared" si="35"/>
        <v>2000</v>
      </c>
      <c r="M412" s="3">
        <f t="shared" si="36"/>
        <v>19014.099999999995</v>
      </c>
      <c r="N412" s="3">
        <f t="shared" si="37"/>
        <v>843.05000000000041</v>
      </c>
      <c r="O412" s="3">
        <f t="shared" si="37"/>
        <v>708.5</v>
      </c>
      <c r="P412" s="3">
        <f t="shared" si="38"/>
        <v>2000</v>
      </c>
    </row>
    <row r="413" spans="1:16" x14ac:dyDescent="0.25">
      <c r="B413" s="2">
        <v>40949</v>
      </c>
      <c r="C413" s="14">
        <v>172</v>
      </c>
      <c r="D413" s="2">
        <v>40940</v>
      </c>
      <c r="H413" s="3">
        <v>522.61</v>
      </c>
      <c r="I413" s="3">
        <v>99.03</v>
      </c>
      <c r="J413" s="3">
        <v>189.3</v>
      </c>
      <c r="L413" s="3">
        <f t="shared" si="35"/>
        <v>810.94</v>
      </c>
      <c r="M413" s="3">
        <f t="shared" si="36"/>
        <v>18491.489999999994</v>
      </c>
      <c r="N413" s="3">
        <f t="shared" si="37"/>
        <v>1032.3500000000004</v>
      </c>
      <c r="O413" s="3">
        <f t="shared" si="37"/>
        <v>708.5</v>
      </c>
      <c r="P413" s="3">
        <f t="shared" si="38"/>
        <v>2000</v>
      </c>
    </row>
    <row r="414" spans="1:16" x14ac:dyDescent="0.25">
      <c r="B414" s="2">
        <v>40949</v>
      </c>
      <c r="C414" s="14">
        <v>175</v>
      </c>
      <c r="D414" s="2">
        <v>40969</v>
      </c>
      <c r="H414" s="3">
        <v>191.06</v>
      </c>
      <c r="L414" s="3">
        <f t="shared" si="35"/>
        <v>191.06</v>
      </c>
      <c r="M414" s="3">
        <f t="shared" si="36"/>
        <v>18300.429999999993</v>
      </c>
      <c r="N414" s="3">
        <f t="shared" si="37"/>
        <v>1032.3500000000004</v>
      </c>
      <c r="O414" s="3">
        <f t="shared" si="37"/>
        <v>708.5</v>
      </c>
      <c r="P414" s="3">
        <f t="shared" si="38"/>
        <v>2000</v>
      </c>
    </row>
    <row r="415" spans="1:16" x14ac:dyDescent="0.25">
      <c r="B415" s="2">
        <v>40949</v>
      </c>
      <c r="C415" s="14">
        <v>173</v>
      </c>
      <c r="D415" s="2">
        <v>40969</v>
      </c>
      <c r="G415" s="3">
        <v>-810.94</v>
      </c>
      <c r="H415" s="3">
        <v>526.33000000000004</v>
      </c>
      <c r="I415" s="3">
        <v>95.31</v>
      </c>
      <c r="J415" s="3">
        <v>189.3</v>
      </c>
      <c r="L415" s="3">
        <f t="shared" si="35"/>
        <v>0</v>
      </c>
      <c r="M415" s="3">
        <f t="shared" si="36"/>
        <v>17774.099999999991</v>
      </c>
      <c r="N415" s="3">
        <f t="shared" si="37"/>
        <v>1221.6500000000003</v>
      </c>
      <c r="O415" s="3">
        <f t="shared" si="37"/>
        <v>708.5</v>
      </c>
      <c r="P415" s="3">
        <f t="shared" si="38"/>
        <v>1189.06</v>
      </c>
    </row>
    <row r="416" spans="1:16" x14ac:dyDescent="0.25">
      <c r="B416" s="2">
        <v>40949</v>
      </c>
      <c r="C416" s="14">
        <v>175</v>
      </c>
      <c r="D416" s="2">
        <v>41000</v>
      </c>
      <c r="G416" s="3">
        <v>-1189.06</v>
      </c>
      <c r="H416" s="3">
        <v>1189.06</v>
      </c>
      <c r="L416" s="3">
        <f t="shared" si="35"/>
        <v>0</v>
      </c>
      <c r="M416" s="3">
        <f t="shared" si="36"/>
        <v>16585.03999999999</v>
      </c>
      <c r="N416" s="3">
        <f t="shared" si="37"/>
        <v>1221.6500000000003</v>
      </c>
      <c r="O416" s="3">
        <f t="shared" si="37"/>
        <v>708.5</v>
      </c>
      <c r="P416" s="3">
        <f t="shared" si="38"/>
        <v>0</v>
      </c>
    </row>
    <row r="417" spans="1:16" x14ac:dyDescent="0.25">
      <c r="B417" s="2">
        <v>40953</v>
      </c>
      <c r="C417" s="14">
        <v>172</v>
      </c>
      <c r="D417" s="2">
        <v>41000</v>
      </c>
      <c r="H417" s="3">
        <v>535.26</v>
      </c>
      <c r="I417" s="3">
        <v>86.38</v>
      </c>
      <c r="J417" s="3">
        <v>189.3</v>
      </c>
      <c r="L417" s="3">
        <f t="shared" si="35"/>
        <v>810.94</v>
      </c>
      <c r="M417" s="3">
        <f t="shared" si="36"/>
        <v>16049.77999999999</v>
      </c>
      <c r="N417" s="3">
        <f t="shared" si="37"/>
        <v>1410.9500000000003</v>
      </c>
      <c r="O417" s="3">
        <f t="shared" si="37"/>
        <v>708.5</v>
      </c>
      <c r="P417" s="3">
        <f t="shared" si="38"/>
        <v>0</v>
      </c>
    </row>
    <row r="418" spans="1:16" x14ac:dyDescent="0.25">
      <c r="B418" s="2">
        <v>40953</v>
      </c>
      <c r="C418" s="14">
        <v>175</v>
      </c>
      <c r="D418" s="2">
        <v>41030</v>
      </c>
      <c r="H418" s="3">
        <v>389.06</v>
      </c>
      <c r="L418" s="3">
        <f t="shared" si="35"/>
        <v>389.06</v>
      </c>
      <c r="M418" s="3">
        <f t="shared" si="36"/>
        <v>15660.71999999999</v>
      </c>
      <c r="N418" s="3">
        <f t="shared" si="37"/>
        <v>1410.9500000000003</v>
      </c>
      <c r="O418" s="3">
        <f t="shared" si="37"/>
        <v>708.5</v>
      </c>
      <c r="P418" s="3">
        <f t="shared" si="38"/>
        <v>0</v>
      </c>
    </row>
    <row r="419" spans="1:16" x14ac:dyDescent="0.25">
      <c r="B419" s="2">
        <v>40954</v>
      </c>
      <c r="C419" s="14">
        <v>172</v>
      </c>
      <c r="D419" s="2">
        <v>41030</v>
      </c>
      <c r="H419" s="3">
        <v>540.07000000000005</v>
      </c>
      <c r="I419" s="3">
        <v>81.569999999999993</v>
      </c>
      <c r="J419" s="3">
        <v>189.3</v>
      </c>
      <c r="L419" s="3">
        <f t="shared" si="35"/>
        <v>810.94</v>
      </c>
      <c r="M419" s="3">
        <f t="shared" si="36"/>
        <v>15120.649999999991</v>
      </c>
      <c r="N419" s="3">
        <f t="shared" si="37"/>
        <v>1600.2500000000002</v>
      </c>
      <c r="O419" s="3">
        <f t="shared" si="37"/>
        <v>708.5</v>
      </c>
      <c r="P419" s="3">
        <f t="shared" si="38"/>
        <v>0</v>
      </c>
    </row>
    <row r="420" spans="1:16" x14ac:dyDescent="0.25">
      <c r="B420" s="2">
        <v>40954</v>
      </c>
      <c r="C420" s="14">
        <v>175</v>
      </c>
      <c r="D420" s="2">
        <v>41061</v>
      </c>
      <c r="H420" s="3">
        <v>192.06</v>
      </c>
      <c r="L420" s="3">
        <f t="shared" si="35"/>
        <v>192.06</v>
      </c>
      <c r="M420" s="3">
        <f t="shared" si="36"/>
        <v>14928.589999999991</v>
      </c>
      <c r="N420" s="3">
        <f t="shared" si="37"/>
        <v>1600.2500000000002</v>
      </c>
      <c r="O420" s="3">
        <f t="shared" si="37"/>
        <v>708.5</v>
      </c>
      <c r="P420" s="3">
        <f t="shared" si="38"/>
        <v>0</v>
      </c>
    </row>
    <row r="421" spans="1:16" x14ac:dyDescent="0.25">
      <c r="B421" s="2">
        <v>40977</v>
      </c>
      <c r="C421" s="14">
        <v>172</v>
      </c>
      <c r="D421" s="2">
        <v>41061</v>
      </c>
      <c r="H421" s="3">
        <v>543.89</v>
      </c>
      <c r="I421" s="3">
        <v>77.75</v>
      </c>
      <c r="J421" s="3">
        <v>189.3</v>
      </c>
      <c r="L421" s="3">
        <f t="shared" si="35"/>
        <v>810.94</v>
      </c>
      <c r="M421" s="3">
        <f t="shared" si="36"/>
        <v>14384.699999999992</v>
      </c>
      <c r="N421" s="3">
        <f t="shared" si="37"/>
        <v>1789.5500000000002</v>
      </c>
      <c r="O421" s="3">
        <f t="shared" si="37"/>
        <v>708.5</v>
      </c>
      <c r="P421" s="3">
        <f t="shared" si="38"/>
        <v>0</v>
      </c>
    </row>
    <row r="422" spans="1:16" x14ac:dyDescent="0.25">
      <c r="B422" s="2">
        <v>40977</v>
      </c>
      <c r="C422" s="14">
        <v>175</v>
      </c>
      <c r="D422" s="2">
        <v>41091</v>
      </c>
      <c r="H422" s="3">
        <v>192.06</v>
      </c>
      <c r="L422" s="3">
        <f t="shared" si="35"/>
        <v>192.06</v>
      </c>
      <c r="M422" s="3">
        <f t="shared" si="36"/>
        <v>14192.639999999992</v>
      </c>
      <c r="N422" s="3">
        <f t="shared" si="37"/>
        <v>1789.5500000000002</v>
      </c>
      <c r="O422" s="3">
        <f t="shared" si="37"/>
        <v>708.5</v>
      </c>
      <c r="P422" s="3">
        <f t="shared" si="38"/>
        <v>0</v>
      </c>
    </row>
    <row r="423" spans="1:16" x14ac:dyDescent="0.25">
      <c r="B423" s="2">
        <v>40980</v>
      </c>
      <c r="C423" s="14">
        <v>172</v>
      </c>
      <c r="D423" s="2">
        <v>41091</v>
      </c>
      <c r="G423" s="3">
        <v>2503</v>
      </c>
      <c r="L423" s="3">
        <f t="shared" si="35"/>
        <v>2503</v>
      </c>
      <c r="M423" s="3">
        <f t="shared" si="36"/>
        <v>14192.639999999992</v>
      </c>
      <c r="N423" s="3">
        <f t="shared" si="37"/>
        <v>1789.5500000000002</v>
      </c>
      <c r="O423" s="3">
        <f t="shared" si="37"/>
        <v>708.5</v>
      </c>
      <c r="P423" s="3">
        <f t="shared" si="38"/>
        <v>2503</v>
      </c>
    </row>
    <row r="424" spans="1:16" x14ac:dyDescent="0.25">
      <c r="B424" s="2">
        <v>40981</v>
      </c>
      <c r="C424" s="14">
        <v>172</v>
      </c>
      <c r="D424" s="2">
        <v>41091</v>
      </c>
      <c r="G424" s="3">
        <v>1500</v>
      </c>
      <c r="L424" s="3">
        <f t="shared" si="35"/>
        <v>1500</v>
      </c>
      <c r="M424" s="3">
        <f t="shared" si="36"/>
        <v>14192.639999999992</v>
      </c>
      <c r="N424" s="3">
        <f t="shared" si="37"/>
        <v>1789.5500000000002</v>
      </c>
      <c r="O424" s="3">
        <f t="shared" si="37"/>
        <v>708.5</v>
      </c>
      <c r="P424" s="3">
        <f t="shared" si="38"/>
        <v>4003</v>
      </c>
    </row>
    <row r="425" spans="1:16" x14ac:dyDescent="0.25">
      <c r="B425" s="2">
        <v>40981</v>
      </c>
      <c r="C425" s="14">
        <v>175</v>
      </c>
      <c r="D425" s="2">
        <v>41091</v>
      </c>
      <c r="G425" s="3">
        <v>-2503</v>
      </c>
      <c r="H425" s="3">
        <v>2503</v>
      </c>
      <c r="L425" s="3">
        <f t="shared" si="35"/>
        <v>0</v>
      </c>
      <c r="M425" s="3">
        <f t="shared" si="36"/>
        <v>11689.639999999992</v>
      </c>
      <c r="N425" s="3">
        <f t="shared" si="37"/>
        <v>1789.5500000000002</v>
      </c>
      <c r="O425" s="3">
        <f t="shared" si="37"/>
        <v>708.5</v>
      </c>
      <c r="P425" s="3">
        <f t="shared" si="38"/>
        <v>1500</v>
      </c>
    </row>
    <row r="426" spans="1:16" x14ac:dyDescent="0.25">
      <c r="B426" s="2">
        <v>40982</v>
      </c>
      <c r="C426" s="14">
        <v>175</v>
      </c>
      <c r="D426" s="2">
        <v>41091</v>
      </c>
      <c r="G426" s="3">
        <v>-1500</v>
      </c>
      <c r="H426" s="3">
        <v>1500</v>
      </c>
      <c r="L426" s="3">
        <f t="shared" si="35"/>
        <v>0</v>
      </c>
      <c r="M426" s="3">
        <f t="shared" si="36"/>
        <v>10189.639999999992</v>
      </c>
      <c r="N426" s="3">
        <f t="shared" si="37"/>
        <v>1789.5500000000002</v>
      </c>
      <c r="O426" s="3">
        <f t="shared" si="37"/>
        <v>708.5</v>
      </c>
      <c r="P426" s="3">
        <f t="shared" si="38"/>
        <v>0</v>
      </c>
    </row>
    <row r="427" spans="1:16" x14ac:dyDescent="0.25">
      <c r="B427" s="2">
        <v>41019</v>
      </c>
      <c r="C427" s="14">
        <v>172</v>
      </c>
      <c r="D427" s="2">
        <v>41091</v>
      </c>
      <c r="G427" s="3">
        <v>705</v>
      </c>
      <c r="L427" s="3">
        <f t="shared" si="35"/>
        <v>705</v>
      </c>
      <c r="M427" s="3">
        <f t="shared" si="36"/>
        <v>10189.639999999992</v>
      </c>
      <c r="N427" s="3">
        <f t="shared" si="37"/>
        <v>1789.5500000000002</v>
      </c>
      <c r="O427" s="3">
        <f t="shared" si="37"/>
        <v>708.5</v>
      </c>
      <c r="P427" s="3">
        <f t="shared" si="38"/>
        <v>705</v>
      </c>
    </row>
    <row r="428" spans="1:16" x14ac:dyDescent="0.25">
      <c r="B428" s="2">
        <v>41022</v>
      </c>
      <c r="C428" s="14">
        <v>175</v>
      </c>
      <c r="D428" s="2">
        <v>41091</v>
      </c>
      <c r="G428" s="3">
        <v>-705</v>
      </c>
      <c r="H428" s="3">
        <v>705</v>
      </c>
      <c r="L428" s="3">
        <f t="shared" si="35"/>
        <v>0</v>
      </c>
      <c r="M428" s="3">
        <f t="shared" si="36"/>
        <v>9484.6399999999921</v>
      </c>
      <c r="N428" s="3">
        <f t="shared" si="37"/>
        <v>1789.5500000000002</v>
      </c>
      <c r="O428" s="3">
        <f t="shared" si="37"/>
        <v>708.5</v>
      </c>
      <c r="P428" s="3">
        <f t="shared" si="38"/>
        <v>0</v>
      </c>
    </row>
    <row r="429" spans="1:16" x14ac:dyDescent="0.25">
      <c r="B429" s="2">
        <v>41106</v>
      </c>
      <c r="C429" s="14">
        <v>152</v>
      </c>
      <c r="E429" s="3">
        <v>31.08</v>
      </c>
      <c r="L429" s="3">
        <f t="shared" si="35"/>
        <v>31.08</v>
      </c>
      <c r="M429" s="3">
        <f t="shared" si="36"/>
        <v>9484.6399999999921</v>
      </c>
      <c r="N429" s="3">
        <f t="shared" si="37"/>
        <v>1789.5500000000002</v>
      </c>
      <c r="O429" s="3">
        <f t="shared" si="37"/>
        <v>708.5</v>
      </c>
      <c r="P429" s="3">
        <f t="shared" si="38"/>
        <v>0</v>
      </c>
    </row>
    <row r="430" spans="1:16" x14ac:dyDescent="0.25">
      <c r="B430" s="2">
        <v>41109</v>
      </c>
      <c r="C430" s="14">
        <v>172</v>
      </c>
      <c r="D430" s="2">
        <v>41091</v>
      </c>
      <c r="H430" s="3">
        <v>572.24</v>
      </c>
      <c r="I430" s="3">
        <v>49.4</v>
      </c>
      <c r="J430" s="3">
        <v>178.36</v>
      </c>
      <c r="L430" s="3">
        <f t="shared" si="35"/>
        <v>800</v>
      </c>
      <c r="M430" s="3">
        <f t="shared" si="36"/>
        <v>8912.3999999999924</v>
      </c>
      <c r="N430" s="3">
        <f t="shared" si="37"/>
        <v>1967.9100000000003</v>
      </c>
      <c r="O430" s="3">
        <f t="shared" si="37"/>
        <v>708.5</v>
      </c>
      <c r="P430" s="3">
        <f t="shared" si="38"/>
        <v>0</v>
      </c>
    </row>
    <row r="431" spans="1:16" s="20" customFormat="1" x14ac:dyDescent="0.25">
      <c r="A431" s="17"/>
      <c r="B431" s="25">
        <v>41120</v>
      </c>
      <c r="C431" s="18">
        <v>351</v>
      </c>
      <c r="D431" s="25">
        <v>41091</v>
      </c>
      <c r="E431" s="19"/>
      <c r="F431" s="19"/>
      <c r="G431" s="19"/>
      <c r="H431" s="19"/>
      <c r="I431" s="19"/>
      <c r="J431" s="19">
        <v>-1647.19</v>
      </c>
      <c r="K431" s="19"/>
      <c r="L431" s="19">
        <v>0</v>
      </c>
      <c r="M431" s="19">
        <f t="shared" si="36"/>
        <v>8912.3999999999924</v>
      </c>
      <c r="N431" s="19">
        <f t="shared" si="37"/>
        <v>320.72000000000025</v>
      </c>
      <c r="O431" s="19">
        <f t="shared" si="37"/>
        <v>708.5</v>
      </c>
      <c r="P431" s="19">
        <f t="shared" si="38"/>
        <v>0</v>
      </c>
    </row>
    <row r="432" spans="1:16" x14ac:dyDescent="0.25">
      <c r="B432" s="2">
        <v>41131</v>
      </c>
      <c r="C432" s="14">
        <v>172</v>
      </c>
      <c r="D432" s="2">
        <v>41122</v>
      </c>
      <c r="G432" s="3">
        <v>500</v>
      </c>
      <c r="L432" s="3">
        <f t="shared" si="35"/>
        <v>500</v>
      </c>
      <c r="M432" s="3">
        <f t="shared" si="36"/>
        <v>8912.3999999999924</v>
      </c>
      <c r="N432" s="3">
        <f t="shared" si="37"/>
        <v>320.72000000000025</v>
      </c>
      <c r="O432" s="3">
        <f t="shared" si="37"/>
        <v>708.5</v>
      </c>
      <c r="P432" s="3">
        <f t="shared" si="38"/>
        <v>500</v>
      </c>
    </row>
    <row r="433" spans="1:16" x14ac:dyDescent="0.25">
      <c r="B433" s="2">
        <v>41137</v>
      </c>
      <c r="C433" s="14">
        <v>152</v>
      </c>
      <c r="E433" s="3">
        <v>31.08</v>
      </c>
      <c r="L433" s="3">
        <f t="shared" si="35"/>
        <v>31.08</v>
      </c>
      <c r="M433" s="3">
        <f t="shared" si="36"/>
        <v>8912.3999999999924</v>
      </c>
      <c r="N433" s="3">
        <f t="shared" si="37"/>
        <v>320.72000000000025</v>
      </c>
      <c r="O433" s="3">
        <f t="shared" si="37"/>
        <v>708.5</v>
      </c>
      <c r="P433" s="3">
        <f t="shared" si="38"/>
        <v>500</v>
      </c>
    </row>
    <row r="434" spans="1:16" x14ac:dyDescent="0.25">
      <c r="B434" s="2">
        <v>41165</v>
      </c>
      <c r="C434" s="14">
        <v>172</v>
      </c>
      <c r="D434" s="2">
        <v>41122</v>
      </c>
      <c r="G434" s="3">
        <v>85.58</v>
      </c>
      <c r="L434" s="3">
        <f t="shared" si="35"/>
        <v>85.58</v>
      </c>
      <c r="M434" s="3">
        <f t="shared" si="36"/>
        <v>8912.3999999999924</v>
      </c>
      <c r="N434" s="3">
        <f t="shared" si="37"/>
        <v>320.72000000000025</v>
      </c>
      <c r="O434" s="3">
        <f t="shared" si="37"/>
        <v>708.5</v>
      </c>
      <c r="P434" s="3">
        <f t="shared" si="38"/>
        <v>585.58000000000004</v>
      </c>
    </row>
    <row r="435" spans="1:16" x14ac:dyDescent="0.25">
      <c r="B435" s="2">
        <v>41165</v>
      </c>
      <c r="C435" s="14">
        <v>172</v>
      </c>
      <c r="D435" s="2">
        <v>41122</v>
      </c>
      <c r="G435" s="3">
        <v>510</v>
      </c>
      <c r="L435" s="3">
        <f t="shared" si="35"/>
        <v>510</v>
      </c>
      <c r="M435" s="3">
        <f t="shared" si="36"/>
        <v>8912.3999999999924</v>
      </c>
      <c r="N435" s="3">
        <f t="shared" si="37"/>
        <v>320.72000000000025</v>
      </c>
      <c r="O435" s="3">
        <f t="shared" si="37"/>
        <v>708.5</v>
      </c>
      <c r="P435" s="3">
        <f t="shared" si="38"/>
        <v>1095.58</v>
      </c>
    </row>
    <row r="436" spans="1:16" x14ac:dyDescent="0.25">
      <c r="B436" s="2">
        <v>41166</v>
      </c>
      <c r="C436" s="14">
        <v>173</v>
      </c>
      <c r="D436" s="2">
        <v>41122</v>
      </c>
      <c r="G436" s="3">
        <v>-816.1</v>
      </c>
      <c r="H436" s="3">
        <v>575.22</v>
      </c>
      <c r="I436" s="3">
        <v>46.42</v>
      </c>
      <c r="J436" s="3">
        <v>194.46</v>
      </c>
      <c r="L436" s="3">
        <f t="shared" si="35"/>
        <v>0</v>
      </c>
      <c r="M436" s="3">
        <f t="shared" si="36"/>
        <v>8337.179999999993</v>
      </c>
      <c r="N436" s="3">
        <f t="shared" si="37"/>
        <v>515.18000000000029</v>
      </c>
      <c r="O436" s="3">
        <f t="shared" si="37"/>
        <v>708.5</v>
      </c>
      <c r="P436" s="3">
        <f t="shared" si="38"/>
        <v>279.4799999999999</v>
      </c>
    </row>
    <row r="437" spans="1:16" x14ac:dyDescent="0.25">
      <c r="B437" s="2">
        <v>41169</v>
      </c>
      <c r="C437" s="14">
        <v>152</v>
      </c>
      <c r="E437" s="3">
        <v>31.08</v>
      </c>
      <c r="L437" s="3">
        <f t="shared" si="35"/>
        <v>31.08</v>
      </c>
      <c r="M437" s="3">
        <f t="shared" si="36"/>
        <v>8337.179999999993</v>
      </c>
      <c r="N437" s="3">
        <f t="shared" si="37"/>
        <v>515.18000000000029</v>
      </c>
      <c r="O437" s="3">
        <f t="shared" si="37"/>
        <v>708.5</v>
      </c>
      <c r="P437" s="3">
        <f t="shared" si="38"/>
        <v>279.4799999999999</v>
      </c>
    </row>
    <row r="438" spans="1:16" x14ac:dyDescent="0.25">
      <c r="B438" s="2">
        <v>41194</v>
      </c>
      <c r="C438" s="14">
        <v>172</v>
      </c>
      <c r="D438" s="2">
        <v>41153</v>
      </c>
      <c r="H438" s="3">
        <v>578.22</v>
      </c>
      <c r="I438" s="3">
        <v>43.42</v>
      </c>
      <c r="J438" s="3">
        <v>178.36</v>
      </c>
      <c r="L438" s="3">
        <f t="shared" si="35"/>
        <v>800</v>
      </c>
      <c r="M438" s="3">
        <f t="shared" si="36"/>
        <v>7758.9599999999928</v>
      </c>
      <c r="N438" s="3">
        <f t="shared" si="37"/>
        <v>693.5400000000003</v>
      </c>
      <c r="O438" s="3">
        <f t="shared" si="37"/>
        <v>708.5</v>
      </c>
      <c r="P438" s="3">
        <f t="shared" si="38"/>
        <v>279.4799999999999</v>
      </c>
    </row>
    <row r="439" spans="1:16" x14ac:dyDescent="0.25">
      <c r="B439" s="2">
        <v>41229</v>
      </c>
      <c r="C439" s="14">
        <v>152</v>
      </c>
      <c r="E439" s="3">
        <v>31.08</v>
      </c>
      <c r="L439" s="3">
        <f t="shared" si="35"/>
        <v>31.08</v>
      </c>
      <c r="M439" s="3">
        <f t="shared" si="36"/>
        <v>7758.9599999999928</v>
      </c>
      <c r="N439" s="3">
        <f t="shared" si="37"/>
        <v>693.5400000000003</v>
      </c>
      <c r="O439" s="3">
        <f t="shared" si="37"/>
        <v>708.5</v>
      </c>
      <c r="P439" s="3">
        <f t="shared" si="38"/>
        <v>279.4799999999999</v>
      </c>
    </row>
    <row r="440" spans="1:16" x14ac:dyDescent="0.25">
      <c r="B440" s="2">
        <v>41260</v>
      </c>
      <c r="C440" s="14">
        <v>152</v>
      </c>
      <c r="E440" s="3">
        <v>31.08</v>
      </c>
      <c r="L440" s="3">
        <f t="shared" si="35"/>
        <v>31.08</v>
      </c>
      <c r="M440" s="3">
        <f t="shared" si="36"/>
        <v>7758.9599999999928</v>
      </c>
      <c r="N440" s="3">
        <f t="shared" si="37"/>
        <v>693.5400000000003</v>
      </c>
      <c r="O440" s="3">
        <f t="shared" si="37"/>
        <v>708.5</v>
      </c>
      <c r="P440" s="3">
        <f t="shared" si="38"/>
        <v>279.4799999999999</v>
      </c>
    </row>
    <row r="441" spans="1:16" x14ac:dyDescent="0.25">
      <c r="B441" s="2">
        <v>41262</v>
      </c>
      <c r="C441" s="14">
        <v>312</v>
      </c>
      <c r="D441" s="2">
        <v>41244</v>
      </c>
      <c r="J441" s="3">
        <v>-750.05</v>
      </c>
      <c r="L441" s="3">
        <v>0</v>
      </c>
      <c r="M441" s="3">
        <f t="shared" si="36"/>
        <v>7758.9599999999928</v>
      </c>
      <c r="N441" s="3">
        <f t="shared" si="37"/>
        <v>-56.50999999999965</v>
      </c>
      <c r="O441" s="3">
        <f t="shared" si="37"/>
        <v>708.5</v>
      </c>
      <c r="P441" s="3">
        <f t="shared" si="38"/>
        <v>279.4799999999999</v>
      </c>
    </row>
    <row r="442" spans="1:16" x14ac:dyDescent="0.25">
      <c r="B442" s="2">
        <v>41274</v>
      </c>
      <c r="M442" s="3">
        <f t="shared" si="36"/>
        <v>7758.9599999999928</v>
      </c>
      <c r="N442" s="3">
        <f t="shared" si="37"/>
        <v>-56.50999999999965</v>
      </c>
      <c r="O442" s="3">
        <f t="shared" si="37"/>
        <v>708.5</v>
      </c>
      <c r="P442" s="3">
        <f t="shared" si="38"/>
        <v>279.4799999999999</v>
      </c>
    </row>
    <row r="443" spans="1:16" s="13" customFormat="1" x14ac:dyDescent="0.25">
      <c r="A443" s="11"/>
      <c r="B443" s="11"/>
      <c r="C443" s="16"/>
      <c r="D443" s="1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1:16" x14ac:dyDescent="0.25">
      <c r="B444" s="2">
        <v>41275</v>
      </c>
      <c r="M444" s="3">
        <f>M442</f>
        <v>7758.9599999999928</v>
      </c>
      <c r="N444" s="3">
        <f>N442</f>
        <v>-56.50999999999965</v>
      </c>
      <c r="O444" s="3">
        <f>O442</f>
        <v>708.5</v>
      </c>
      <c r="P444" s="3">
        <f>P442</f>
        <v>279.4799999999999</v>
      </c>
    </row>
    <row r="445" spans="1:16" x14ac:dyDescent="0.25">
      <c r="B445" s="2">
        <v>41278</v>
      </c>
      <c r="C445" s="14">
        <v>147</v>
      </c>
      <c r="D445" s="2">
        <v>41183</v>
      </c>
      <c r="G445" s="3">
        <v>-279.48</v>
      </c>
      <c r="L445" s="3">
        <v>0</v>
      </c>
      <c r="M445" s="3">
        <f t="shared" ref="M445:M448" si="39">M444-H445</f>
        <v>7758.9599999999928</v>
      </c>
      <c r="N445" s="3">
        <f t="shared" ref="N445:N448" si="40">N444+J445</f>
        <v>-56.50999999999965</v>
      </c>
      <c r="O445" s="3">
        <f t="shared" ref="O445:O448" si="41">O444+K445</f>
        <v>708.5</v>
      </c>
      <c r="P445" s="3">
        <f t="shared" ref="P445:P448" si="42">P444+G445</f>
        <v>0</v>
      </c>
    </row>
    <row r="446" spans="1:16" x14ac:dyDescent="0.25">
      <c r="B446" s="2">
        <v>41285</v>
      </c>
      <c r="C446" s="14">
        <v>631</v>
      </c>
      <c r="K446" s="3">
        <v>89</v>
      </c>
      <c r="L446" s="3">
        <v>0</v>
      </c>
      <c r="M446" s="3">
        <f t="shared" si="39"/>
        <v>7758.9599999999928</v>
      </c>
      <c r="N446" s="3">
        <f t="shared" si="40"/>
        <v>-56.50999999999965</v>
      </c>
      <c r="O446" s="3">
        <f t="shared" si="41"/>
        <v>797.5</v>
      </c>
      <c r="P446" s="3">
        <f t="shared" si="42"/>
        <v>0</v>
      </c>
    </row>
    <row r="447" spans="1:16" x14ac:dyDescent="0.25">
      <c r="B447" s="2">
        <v>41298</v>
      </c>
      <c r="C447" s="14">
        <v>132</v>
      </c>
      <c r="E447" s="3">
        <v>11.25</v>
      </c>
      <c r="L447" s="3">
        <f t="shared" ref="L447:L448" si="43">SUM(E447:K447)</f>
        <v>11.25</v>
      </c>
      <c r="M447" s="3">
        <f t="shared" si="39"/>
        <v>7758.9599999999928</v>
      </c>
      <c r="N447" s="3">
        <f t="shared" si="40"/>
        <v>-56.50999999999965</v>
      </c>
      <c r="O447" s="3">
        <f t="shared" si="41"/>
        <v>797.5</v>
      </c>
      <c r="P447" s="3">
        <f t="shared" si="42"/>
        <v>0</v>
      </c>
    </row>
    <row r="448" spans="1:16" x14ac:dyDescent="0.25">
      <c r="B448" s="2">
        <v>41309</v>
      </c>
      <c r="L448" s="3">
        <f t="shared" si="43"/>
        <v>0</v>
      </c>
      <c r="M448" s="3">
        <f t="shared" si="39"/>
        <v>7758.9599999999928</v>
      </c>
      <c r="N448" s="3">
        <f t="shared" si="40"/>
        <v>-56.50999999999965</v>
      </c>
      <c r="O448" s="3">
        <f t="shared" si="41"/>
        <v>797.5</v>
      </c>
      <c r="P448" s="3">
        <f t="shared" si="42"/>
        <v>0</v>
      </c>
    </row>
    <row r="450" spans="1:16" s="24" customFormat="1" x14ac:dyDescent="0.25">
      <c r="A450" s="21"/>
      <c r="B450" s="21"/>
      <c r="C450" s="22"/>
      <c r="D450" s="21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</row>
    <row r="451" spans="1:16" s="24" customFormat="1" x14ac:dyDescent="0.25">
      <c r="A451" s="21"/>
      <c r="B451" s="21"/>
      <c r="C451" s="22"/>
      <c r="D451" s="21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pans="1:16" s="24" customFormat="1" x14ac:dyDescent="0.25">
      <c r="A452" s="21"/>
      <c r="B452" s="21"/>
      <c r="C452" s="22"/>
      <c r="D452" s="21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</row>
    <row r="454" spans="1:16" x14ac:dyDescent="0.25">
      <c r="B454" s="14" t="s">
        <v>29</v>
      </c>
    </row>
    <row r="455" spans="1:16" x14ac:dyDescent="0.25">
      <c r="B455" s="14" t="s">
        <v>30</v>
      </c>
    </row>
    <row r="456" spans="1:16" x14ac:dyDescent="0.25">
      <c r="B456" s="14" t="s">
        <v>31</v>
      </c>
    </row>
    <row r="457" spans="1:16" x14ac:dyDescent="0.25">
      <c r="B457" s="14" t="s">
        <v>32</v>
      </c>
    </row>
    <row r="458" spans="1:16" x14ac:dyDescent="0.25">
      <c r="B458" s="14" t="s">
        <v>33</v>
      </c>
    </row>
    <row r="459" spans="1:16" x14ac:dyDescent="0.25">
      <c r="B459" s="14" t="s">
        <v>94</v>
      </c>
    </row>
    <row r="460" spans="1:16" x14ac:dyDescent="0.25">
      <c r="B460" s="14" t="s">
        <v>114</v>
      </c>
    </row>
    <row r="461" spans="1:16" x14ac:dyDescent="0.25">
      <c r="B461" s="14" t="s">
        <v>167</v>
      </c>
    </row>
    <row r="462" spans="1:16" x14ac:dyDescent="0.25">
      <c r="B462" s="14" t="s">
        <v>169</v>
      </c>
    </row>
    <row r="463" spans="1:16" x14ac:dyDescent="0.25">
      <c r="B463" s="14" t="s">
        <v>168</v>
      </c>
    </row>
    <row r="464" spans="1:16" x14ac:dyDescent="0.25">
      <c r="B464" s="14" t="s">
        <v>113</v>
      </c>
    </row>
    <row r="465" spans="1:16" x14ac:dyDescent="0.25">
      <c r="B465" s="14" t="s">
        <v>163</v>
      </c>
    </row>
    <row r="466" spans="1:16" x14ac:dyDescent="0.25">
      <c r="B466" s="14"/>
    </row>
    <row r="467" spans="1:16" s="20" customFormat="1" x14ac:dyDescent="0.25">
      <c r="A467" s="17"/>
      <c r="B467" s="18" t="s">
        <v>34</v>
      </c>
      <c r="C467" s="18"/>
      <c r="D467" s="17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x14ac:dyDescent="0.25">
      <c r="B468" s="14"/>
    </row>
    <row r="469" spans="1:16" s="24" customFormat="1" x14ac:dyDescent="0.25">
      <c r="A469" s="21"/>
      <c r="B469" s="22"/>
      <c r="C469" s="22"/>
      <c r="D469" s="21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</row>
    <row r="470" spans="1:16" s="24" customFormat="1" x14ac:dyDescent="0.25">
      <c r="A470" s="21"/>
      <c r="B470" s="22"/>
      <c r="C470" s="22"/>
      <c r="D470" s="21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</row>
    <row r="471" spans="1:16" s="24" customFormat="1" x14ac:dyDescent="0.25">
      <c r="A471" s="21"/>
      <c r="B471" s="22"/>
      <c r="C471" s="22"/>
      <c r="D471" s="21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</row>
    <row r="472" spans="1:16" s="24" customFormat="1" x14ac:dyDescent="0.25">
      <c r="A472" s="21"/>
      <c r="B472" s="21"/>
      <c r="C472" s="22"/>
      <c r="D472" s="21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</row>
    <row r="474" spans="1:16" x14ac:dyDescent="0.25">
      <c r="B474" s="14" t="s">
        <v>35</v>
      </c>
    </row>
    <row r="475" spans="1:16" x14ac:dyDescent="0.25">
      <c r="M475" s="3">
        <f>M448</f>
        <v>7758.9599999999928</v>
      </c>
    </row>
    <row r="476" spans="1:16" x14ac:dyDescent="0.25">
      <c r="A476" s="1" t="s">
        <v>36</v>
      </c>
      <c r="B476" s="2">
        <v>41452</v>
      </c>
      <c r="C476" s="14" t="s">
        <v>37</v>
      </c>
      <c r="H476" s="3">
        <v>2410.0500000000002</v>
      </c>
      <c r="I476" s="3">
        <v>49.3</v>
      </c>
      <c r="L476" s="3">
        <f>I476+H476</f>
        <v>2459.3500000000004</v>
      </c>
      <c r="M476" s="3">
        <f>M475-H476</f>
        <v>5348.9099999999926</v>
      </c>
      <c r="N476" s="3">
        <v>559.9</v>
      </c>
    </row>
    <row r="477" spans="1:16" x14ac:dyDescent="0.25">
      <c r="B477" s="2">
        <v>41486</v>
      </c>
      <c r="C477" s="14" t="s">
        <v>37</v>
      </c>
      <c r="H477" s="3">
        <v>1016.58</v>
      </c>
      <c r="I477" s="3">
        <v>36.75</v>
      </c>
      <c r="L477" s="3">
        <f>I477+H477</f>
        <v>1053.33</v>
      </c>
      <c r="M477" s="3">
        <f t="shared" ref="M477:M479" si="44">M476-H477</f>
        <v>4332.3299999999927</v>
      </c>
      <c r="N477" s="3">
        <v>559.9</v>
      </c>
    </row>
    <row r="478" spans="1:16" x14ac:dyDescent="0.25">
      <c r="B478" s="2">
        <v>41516</v>
      </c>
      <c r="C478" s="14" t="s">
        <v>37</v>
      </c>
      <c r="H478" s="3">
        <v>1054.3499999999999</v>
      </c>
      <c r="I478" s="3">
        <v>31.45</v>
      </c>
      <c r="L478" s="3">
        <f>I478+H478</f>
        <v>1085.8</v>
      </c>
      <c r="M478" s="3">
        <f t="shared" si="44"/>
        <v>3277.9799999999927</v>
      </c>
      <c r="N478" s="3">
        <v>559.9</v>
      </c>
    </row>
    <row r="479" spans="1:16" x14ac:dyDescent="0.25">
      <c r="B479" s="2">
        <v>41543</v>
      </c>
      <c r="C479" s="14" t="s">
        <v>37</v>
      </c>
      <c r="H479" s="3">
        <v>2287.64</v>
      </c>
      <c r="I479" s="3">
        <v>25.96</v>
      </c>
      <c r="L479" s="3">
        <f>I479+H479</f>
        <v>2313.6</v>
      </c>
      <c r="M479" s="3">
        <f t="shared" si="44"/>
        <v>990.33999999999287</v>
      </c>
      <c r="N479" s="3">
        <v>559.9</v>
      </c>
    </row>
    <row r="481" spans="1:17" s="7" customFormat="1" x14ac:dyDescent="0.25">
      <c r="A481" s="5"/>
      <c r="B481" s="26">
        <v>41557</v>
      </c>
      <c r="C481" s="15" t="s">
        <v>87</v>
      </c>
      <c r="D481" s="5"/>
      <c r="E481" s="6"/>
      <c r="F481" s="27" t="s">
        <v>38</v>
      </c>
      <c r="G481" s="6"/>
      <c r="H481" s="6"/>
      <c r="I481" s="6">
        <f>0.06652*M481/365*8</f>
        <v>0.6275697271232773</v>
      </c>
      <c r="J481" s="6"/>
      <c r="K481" s="6"/>
      <c r="L481" s="6"/>
      <c r="M481" s="6">
        <f>M479-N479</f>
        <v>430.43999999999289</v>
      </c>
      <c r="N481" s="6">
        <v>0</v>
      </c>
      <c r="O481" s="6"/>
      <c r="P481" s="6"/>
    </row>
    <row r="482" spans="1:17" x14ac:dyDescent="0.25">
      <c r="B482" s="2">
        <v>41606</v>
      </c>
      <c r="C482" s="14" t="s">
        <v>96</v>
      </c>
      <c r="H482" s="3">
        <v>2317.2199999999998</v>
      </c>
      <c r="I482" s="3">
        <v>12.28</v>
      </c>
    </row>
    <row r="483" spans="1:17" x14ac:dyDescent="0.25">
      <c r="B483" s="2">
        <v>41638</v>
      </c>
      <c r="C483" s="14" t="s">
        <v>96</v>
      </c>
      <c r="H483" s="3">
        <v>33.49</v>
      </c>
      <c r="I483" s="3">
        <f>0.0625/12*H483</f>
        <v>0.17442708333333334</v>
      </c>
    </row>
    <row r="484" spans="1:17" x14ac:dyDescent="0.25">
      <c r="B484" s="2">
        <v>41304</v>
      </c>
      <c r="C484" s="14" t="s">
        <v>96</v>
      </c>
      <c r="H484" s="3">
        <v>7.34</v>
      </c>
      <c r="I484" s="3">
        <v>0.04</v>
      </c>
    </row>
    <row r="485" spans="1:17" x14ac:dyDescent="0.25">
      <c r="B485" s="2">
        <v>41304</v>
      </c>
      <c r="C485" s="14" t="s">
        <v>162</v>
      </c>
      <c r="N485" s="3">
        <f>N479</f>
        <v>559.9</v>
      </c>
      <c r="O485" s="3">
        <f>O448</f>
        <v>797.5</v>
      </c>
      <c r="P485" s="3">
        <f>P444</f>
        <v>279.4799999999999</v>
      </c>
      <c r="Q485" s="34">
        <f>P485+N485+O485</f>
        <v>1636.8799999999999</v>
      </c>
    </row>
    <row r="487" spans="1:17" x14ac:dyDescent="0.25">
      <c r="A487" s="14" t="s">
        <v>39</v>
      </c>
      <c r="B487" s="14"/>
      <c r="D487" s="14"/>
    </row>
    <row r="488" spans="1:17" x14ac:dyDescent="0.25">
      <c r="A488" s="14">
        <v>147</v>
      </c>
      <c r="B488" s="14" t="s">
        <v>40</v>
      </c>
      <c r="D488" s="14"/>
    </row>
    <row r="489" spans="1:17" x14ac:dyDescent="0.25">
      <c r="A489" s="14">
        <v>148</v>
      </c>
      <c r="B489" s="14" t="s">
        <v>84</v>
      </c>
      <c r="D489" s="14"/>
    </row>
    <row r="490" spans="1:17" x14ac:dyDescent="0.25">
      <c r="A490" s="14">
        <v>152</v>
      </c>
      <c r="B490" s="14" t="s">
        <v>85</v>
      </c>
      <c r="D490" s="14"/>
    </row>
    <row r="491" spans="1:17" x14ac:dyDescent="0.25">
      <c r="A491" s="14">
        <v>170</v>
      </c>
      <c r="B491" s="14" t="s">
        <v>86</v>
      </c>
      <c r="D491" s="14"/>
    </row>
    <row r="492" spans="1:17" x14ac:dyDescent="0.25">
      <c r="A492" s="14">
        <v>171</v>
      </c>
      <c r="B492" s="14" t="s">
        <v>41</v>
      </c>
      <c r="D492" s="14"/>
    </row>
    <row r="493" spans="1:17" x14ac:dyDescent="0.25">
      <c r="A493" s="14">
        <v>172</v>
      </c>
      <c r="B493" s="14" t="s">
        <v>41</v>
      </c>
      <c r="D493" s="14"/>
    </row>
    <row r="494" spans="1:17" x14ac:dyDescent="0.25">
      <c r="A494" s="14">
        <v>173</v>
      </c>
      <c r="B494" s="14" t="s">
        <v>42</v>
      </c>
      <c r="D494" s="14"/>
    </row>
    <row r="495" spans="1:17" x14ac:dyDescent="0.25">
      <c r="A495" s="14">
        <v>174</v>
      </c>
      <c r="B495" s="14" t="s">
        <v>47</v>
      </c>
      <c r="D495" s="14"/>
    </row>
    <row r="496" spans="1:17" x14ac:dyDescent="0.25">
      <c r="A496" s="14">
        <v>175</v>
      </c>
      <c r="B496" s="14" t="s">
        <v>43</v>
      </c>
      <c r="D496" s="14"/>
    </row>
    <row r="497" spans="1:4" x14ac:dyDescent="0.25">
      <c r="A497" s="14">
        <v>181</v>
      </c>
      <c r="B497" s="14" t="s">
        <v>44</v>
      </c>
      <c r="D497" s="14"/>
    </row>
    <row r="498" spans="1:4" x14ac:dyDescent="0.25">
      <c r="A498" s="14">
        <v>182</v>
      </c>
      <c r="B498" s="14" t="s">
        <v>45</v>
      </c>
      <c r="D498" s="14"/>
    </row>
    <row r="499" spans="1:4" x14ac:dyDescent="0.25">
      <c r="A499" s="14">
        <v>183</v>
      </c>
      <c r="B499" s="14" t="s">
        <v>46</v>
      </c>
      <c r="D499" s="14"/>
    </row>
    <row r="500" spans="1:4" x14ac:dyDescent="0.25">
      <c r="A500" s="14" t="s">
        <v>48</v>
      </c>
      <c r="B500" s="14"/>
      <c r="D500" s="14"/>
    </row>
    <row r="501" spans="1:4" x14ac:dyDescent="0.25">
      <c r="A501" s="14">
        <v>160</v>
      </c>
      <c r="B501" s="14" t="s">
        <v>49</v>
      </c>
      <c r="D501" s="14"/>
    </row>
    <row r="502" spans="1:4" x14ac:dyDescent="0.25">
      <c r="A502" s="14">
        <v>161</v>
      </c>
      <c r="B502" s="14" t="s">
        <v>50</v>
      </c>
      <c r="D502" s="14"/>
    </row>
    <row r="503" spans="1:4" x14ac:dyDescent="0.25">
      <c r="A503" s="14">
        <v>162</v>
      </c>
      <c r="B503" s="14" t="s">
        <v>51</v>
      </c>
      <c r="D503" s="14"/>
    </row>
    <row r="504" spans="1:4" x14ac:dyDescent="0.25">
      <c r="A504" s="14">
        <v>163</v>
      </c>
      <c r="B504" s="14" t="s">
        <v>52</v>
      </c>
      <c r="D504" s="14"/>
    </row>
    <row r="505" spans="1:4" x14ac:dyDescent="0.25">
      <c r="A505" s="14">
        <v>164</v>
      </c>
      <c r="B505" s="14" t="s">
        <v>53</v>
      </c>
      <c r="D505" s="14"/>
    </row>
    <row r="506" spans="1:4" x14ac:dyDescent="0.25">
      <c r="A506" s="14">
        <v>166</v>
      </c>
      <c r="B506" s="1" t="s">
        <v>55</v>
      </c>
      <c r="D506" s="14"/>
    </row>
    <row r="507" spans="1:4" x14ac:dyDescent="0.25">
      <c r="A507" s="14">
        <v>167</v>
      </c>
      <c r="B507" s="14" t="s">
        <v>54</v>
      </c>
      <c r="D507" s="14"/>
    </row>
    <row r="508" spans="1:4" x14ac:dyDescent="0.25">
      <c r="A508" s="14">
        <v>168</v>
      </c>
      <c r="B508" s="14" t="s">
        <v>56</v>
      </c>
      <c r="D508" s="14"/>
    </row>
    <row r="509" spans="1:4" x14ac:dyDescent="0.25">
      <c r="A509" s="14">
        <v>169</v>
      </c>
      <c r="B509" s="14" t="s">
        <v>88</v>
      </c>
      <c r="D509" s="14"/>
    </row>
    <row r="510" spans="1:4" x14ac:dyDescent="0.25">
      <c r="A510" s="14">
        <v>301</v>
      </c>
      <c r="B510" s="14" t="s">
        <v>57</v>
      </c>
      <c r="D510" s="14"/>
    </row>
    <row r="511" spans="1:4" x14ac:dyDescent="0.25">
      <c r="A511" s="14">
        <v>303</v>
      </c>
      <c r="B511" s="14" t="s">
        <v>89</v>
      </c>
      <c r="D511" s="14"/>
    </row>
    <row r="512" spans="1:4" x14ac:dyDescent="0.25">
      <c r="A512" s="14">
        <v>304</v>
      </c>
      <c r="B512" s="14" t="s">
        <v>58</v>
      </c>
      <c r="D512" s="14"/>
    </row>
    <row r="513" spans="1:4" x14ac:dyDescent="0.25">
      <c r="A513" s="14">
        <v>305</v>
      </c>
      <c r="B513" s="14" t="s">
        <v>59</v>
      </c>
      <c r="D513" s="14"/>
    </row>
    <row r="514" spans="1:4" x14ac:dyDescent="0.25">
      <c r="A514" s="14">
        <v>306</v>
      </c>
      <c r="B514" s="14" t="s">
        <v>60</v>
      </c>
      <c r="D514" s="14"/>
    </row>
    <row r="515" spans="1:4" x14ac:dyDescent="0.25">
      <c r="A515" s="14">
        <v>307</v>
      </c>
      <c r="B515" s="14" t="s">
        <v>61</v>
      </c>
      <c r="D515" s="14"/>
    </row>
    <row r="516" spans="1:4" x14ac:dyDescent="0.25">
      <c r="A516" s="14">
        <v>310</v>
      </c>
      <c r="B516" s="14" t="s">
        <v>62</v>
      </c>
      <c r="D516" s="14"/>
    </row>
    <row r="517" spans="1:4" x14ac:dyDescent="0.25">
      <c r="A517" s="14">
        <v>311</v>
      </c>
      <c r="B517" s="14" t="s">
        <v>63</v>
      </c>
      <c r="D517" s="14"/>
    </row>
    <row r="518" spans="1:4" x14ac:dyDescent="0.25">
      <c r="A518" s="14">
        <v>312</v>
      </c>
      <c r="B518" s="14" t="s">
        <v>64</v>
      </c>
      <c r="D518" s="14"/>
    </row>
    <row r="519" spans="1:4" x14ac:dyDescent="0.25">
      <c r="A519" s="14">
        <v>313</v>
      </c>
      <c r="B519" s="14" t="s">
        <v>65</v>
      </c>
      <c r="D519" s="14"/>
    </row>
    <row r="520" spans="1:4" x14ac:dyDescent="0.25">
      <c r="A520" s="14">
        <v>314</v>
      </c>
      <c r="B520" s="14" t="s">
        <v>66</v>
      </c>
      <c r="D520" s="14"/>
    </row>
    <row r="521" spans="1:4" x14ac:dyDescent="0.25">
      <c r="A521" s="14">
        <v>315</v>
      </c>
      <c r="B521" s="14" t="s">
        <v>66</v>
      </c>
      <c r="D521" s="14"/>
    </row>
    <row r="522" spans="1:4" x14ac:dyDescent="0.25">
      <c r="A522" s="14">
        <v>316</v>
      </c>
      <c r="B522" s="14" t="s">
        <v>67</v>
      </c>
      <c r="D522" s="14"/>
    </row>
    <row r="523" spans="1:4" x14ac:dyDescent="0.25">
      <c r="A523" s="14">
        <v>317</v>
      </c>
      <c r="B523" s="14" t="s">
        <v>90</v>
      </c>
      <c r="D523" s="14"/>
    </row>
    <row r="524" spans="1:4" x14ac:dyDescent="0.25">
      <c r="A524" s="14">
        <v>318</v>
      </c>
      <c r="B524" s="14" t="s">
        <v>68</v>
      </c>
      <c r="D524" s="14"/>
    </row>
    <row r="525" spans="1:4" x14ac:dyDescent="0.25">
      <c r="A525" s="14">
        <v>321</v>
      </c>
      <c r="B525" s="14" t="s">
        <v>68</v>
      </c>
      <c r="D525" s="14"/>
    </row>
    <row r="526" spans="1:4" x14ac:dyDescent="0.25">
      <c r="A526" s="14">
        <v>322</v>
      </c>
      <c r="B526" s="14" t="s">
        <v>68</v>
      </c>
      <c r="D526" s="14"/>
    </row>
    <row r="527" spans="1:4" x14ac:dyDescent="0.25">
      <c r="A527" s="14">
        <v>324</v>
      </c>
      <c r="B527" s="14" t="s">
        <v>68</v>
      </c>
      <c r="D527" s="14"/>
    </row>
    <row r="528" spans="1:4" x14ac:dyDescent="0.25">
      <c r="A528" s="14">
        <v>326</v>
      </c>
      <c r="B528" s="14" t="s">
        <v>68</v>
      </c>
      <c r="D528" s="14"/>
    </row>
    <row r="529" spans="1:16" x14ac:dyDescent="0.25">
      <c r="A529" s="14">
        <v>327</v>
      </c>
      <c r="B529" s="14" t="s">
        <v>68</v>
      </c>
      <c r="D529" s="14"/>
    </row>
    <row r="530" spans="1:16" s="30" customFormat="1" x14ac:dyDescent="0.25">
      <c r="A530" s="28">
        <v>351</v>
      </c>
      <c r="B530" s="28" t="s">
        <v>69</v>
      </c>
      <c r="C530" s="28"/>
      <c r="D530" s="2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</row>
    <row r="531" spans="1:16" x14ac:dyDescent="0.25">
      <c r="A531" s="14">
        <v>352</v>
      </c>
      <c r="B531" s="14" t="s">
        <v>70</v>
      </c>
      <c r="D531" s="14"/>
    </row>
    <row r="532" spans="1:16" x14ac:dyDescent="0.25">
      <c r="A532" s="14">
        <v>353</v>
      </c>
      <c r="B532" s="14" t="s">
        <v>71</v>
      </c>
      <c r="D532" s="14"/>
    </row>
    <row r="533" spans="1:16" x14ac:dyDescent="0.25">
      <c r="A533" s="14">
        <v>354</v>
      </c>
      <c r="B533" s="14" t="s">
        <v>72</v>
      </c>
      <c r="D533" s="14"/>
    </row>
    <row r="534" spans="1:16" x14ac:dyDescent="0.25">
      <c r="A534" s="14">
        <v>355</v>
      </c>
      <c r="B534" s="14" t="s">
        <v>73</v>
      </c>
      <c r="D534" s="14"/>
    </row>
    <row r="535" spans="1:16" x14ac:dyDescent="0.25">
      <c r="A535" s="14" t="s">
        <v>74</v>
      </c>
      <c r="B535" s="14"/>
      <c r="D535" s="14"/>
    </row>
    <row r="536" spans="1:16" x14ac:dyDescent="0.25">
      <c r="A536" s="14">
        <v>601</v>
      </c>
      <c r="B536" s="14" t="s">
        <v>75</v>
      </c>
      <c r="D536" s="14"/>
    </row>
    <row r="537" spans="1:16" x14ac:dyDescent="0.25">
      <c r="A537" s="14">
        <v>630</v>
      </c>
      <c r="B537" s="14" t="s">
        <v>91</v>
      </c>
      <c r="D537" s="14"/>
    </row>
    <row r="538" spans="1:16" x14ac:dyDescent="0.25">
      <c r="A538" s="14">
        <v>631</v>
      </c>
      <c r="B538" s="14" t="s">
        <v>91</v>
      </c>
      <c r="D538" s="14"/>
    </row>
    <row r="539" spans="1:16" x14ac:dyDescent="0.25">
      <c r="A539" s="14">
        <v>632</v>
      </c>
      <c r="B539" s="14" t="s">
        <v>91</v>
      </c>
      <c r="D539" s="14"/>
    </row>
    <row r="540" spans="1:16" x14ac:dyDescent="0.25">
      <c r="A540" s="14">
        <v>633</v>
      </c>
      <c r="B540" s="14" t="s">
        <v>91</v>
      </c>
      <c r="D540" s="14"/>
    </row>
    <row r="541" spans="1:16" x14ac:dyDescent="0.25">
      <c r="A541" s="14">
        <v>711</v>
      </c>
      <c r="B541" s="14" t="s">
        <v>76</v>
      </c>
      <c r="D541" s="14"/>
    </row>
    <row r="542" spans="1:16" x14ac:dyDescent="0.25">
      <c r="A542" s="14">
        <v>712</v>
      </c>
      <c r="B542" s="14" t="s">
        <v>76</v>
      </c>
      <c r="D542" s="14"/>
    </row>
    <row r="543" spans="1:16" x14ac:dyDescent="0.25">
      <c r="A543" s="14">
        <v>713</v>
      </c>
      <c r="B543" s="14" t="s">
        <v>76</v>
      </c>
      <c r="D543" s="14"/>
    </row>
    <row r="544" spans="1:16" x14ac:dyDescent="0.25">
      <c r="A544" s="14">
        <v>745</v>
      </c>
      <c r="B544" s="14" t="s">
        <v>92</v>
      </c>
      <c r="D544" s="14"/>
    </row>
    <row r="545" spans="1:9" x14ac:dyDescent="0.25">
      <c r="A545" s="14">
        <v>766</v>
      </c>
      <c r="B545" s="14" t="s">
        <v>76</v>
      </c>
      <c r="D545" s="14"/>
    </row>
    <row r="546" spans="1:9" x14ac:dyDescent="0.25">
      <c r="A546" s="14" t="s">
        <v>77</v>
      </c>
      <c r="B546" s="14"/>
      <c r="D546" s="14"/>
    </row>
    <row r="547" spans="1:9" x14ac:dyDescent="0.25">
      <c r="A547" s="14">
        <v>111</v>
      </c>
      <c r="B547" s="14" t="s">
        <v>79</v>
      </c>
      <c r="D547" s="14"/>
    </row>
    <row r="548" spans="1:9" x14ac:dyDescent="0.25">
      <c r="A548" s="14">
        <v>132</v>
      </c>
      <c r="B548" s="14" t="s">
        <v>93</v>
      </c>
      <c r="D548" s="14"/>
    </row>
    <row r="549" spans="1:9" x14ac:dyDescent="0.25">
      <c r="A549" s="14">
        <v>142</v>
      </c>
      <c r="B549" s="14" t="s">
        <v>80</v>
      </c>
      <c r="D549" s="14"/>
    </row>
    <row r="550" spans="1:9" x14ac:dyDescent="0.25">
      <c r="A550" s="14">
        <v>143</v>
      </c>
      <c r="B550" s="14" t="s">
        <v>81</v>
      </c>
      <c r="D550" s="14"/>
    </row>
    <row r="551" spans="1:9" x14ac:dyDescent="0.25">
      <c r="A551" s="1">
        <v>145</v>
      </c>
      <c r="B551" s="14" t="s">
        <v>82</v>
      </c>
    </row>
    <row r="552" spans="1:9" x14ac:dyDescent="0.25">
      <c r="A552" s="1">
        <v>156</v>
      </c>
      <c r="B552" s="14" t="s">
        <v>83</v>
      </c>
    </row>
    <row r="553" spans="1:9" x14ac:dyDescent="0.25">
      <c r="A553" s="1">
        <v>493</v>
      </c>
      <c r="B553" s="14" t="s">
        <v>78</v>
      </c>
    </row>
    <row r="554" spans="1:9" x14ac:dyDescent="0.25">
      <c r="B554" s="14"/>
    </row>
    <row r="555" spans="1:9" x14ac:dyDescent="0.25">
      <c r="B555" s="1" t="s">
        <v>97</v>
      </c>
    </row>
    <row r="556" spans="1:9" x14ac:dyDescent="0.25">
      <c r="B556" s="1" t="s">
        <v>98</v>
      </c>
      <c r="H556" s="3">
        <f>H11</f>
        <v>72500</v>
      </c>
    </row>
    <row r="557" spans="1:9" x14ac:dyDescent="0.25">
      <c r="B557" s="1" t="s">
        <v>99</v>
      </c>
      <c r="H557" s="3">
        <f>SUM(H12:H483)+N479</f>
        <v>74420.26999999996</v>
      </c>
    </row>
    <row r="558" spans="1:9" x14ac:dyDescent="0.25">
      <c r="B558" s="1" t="s">
        <v>100</v>
      </c>
      <c r="I558" s="3">
        <f>SUM(I12:I483)</f>
        <v>32991.111996810469</v>
      </c>
    </row>
    <row r="559" spans="1:9" ht="30" x14ac:dyDescent="0.25">
      <c r="B559" s="1" t="s">
        <v>164</v>
      </c>
      <c r="H559" s="3">
        <f>H557-H556</f>
        <v>1920.2699999999604</v>
      </c>
    </row>
    <row r="561" spans="2:8" x14ac:dyDescent="0.25">
      <c r="B561" s="1" t="s">
        <v>101</v>
      </c>
    </row>
    <row r="562" spans="2:8" x14ac:dyDescent="0.25">
      <c r="B562" s="1" t="s">
        <v>104</v>
      </c>
      <c r="H562" s="3">
        <v>600</v>
      </c>
    </row>
    <row r="563" spans="2:8" x14ac:dyDescent="0.25">
      <c r="B563" s="1" t="s">
        <v>105</v>
      </c>
      <c r="H563" s="3">
        <v>3950</v>
      </c>
    </row>
    <row r="564" spans="2:8" x14ac:dyDescent="0.25">
      <c r="B564" s="1" t="s">
        <v>106</v>
      </c>
      <c r="H564" s="3">
        <v>350</v>
      </c>
    </row>
    <row r="565" spans="2:8" x14ac:dyDescent="0.25">
      <c r="B565" s="1" t="s">
        <v>102</v>
      </c>
      <c r="H565" s="3">
        <v>1000</v>
      </c>
    </row>
    <row r="566" spans="2:8" ht="15.75" customHeight="1" x14ac:dyDescent="0.25">
      <c r="B566" s="1" t="s">
        <v>103</v>
      </c>
      <c r="H566" s="3">
        <v>4995.8999999999996</v>
      </c>
    </row>
    <row r="567" spans="2:8" x14ac:dyDescent="0.25">
      <c r="B567" s="1" t="s">
        <v>165</v>
      </c>
      <c r="H567" s="3">
        <f>N485+O485+P485</f>
        <v>1636.88</v>
      </c>
    </row>
    <row r="568" spans="2:8" ht="30" x14ac:dyDescent="0.25">
      <c r="B568" s="1" t="s">
        <v>166</v>
      </c>
      <c r="H568" s="3">
        <f>SUM(H559:H567)</f>
        <v>14453.049999999959</v>
      </c>
    </row>
    <row r="570" spans="2:8" x14ac:dyDescent="0.25">
      <c r="B570" s="1" t="s">
        <v>28</v>
      </c>
    </row>
  </sheetData>
  <pageMargins left="0.7" right="0.7" top="0.75" bottom="0.75" header="0.3" footer="0.3"/>
  <pageSetup scale="56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opLeftCell="A126" workbookViewId="0">
      <selection activeCell="E140" sqref="E140"/>
    </sheetView>
  </sheetViews>
  <sheetFormatPr defaultRowHeight="15" x14ac:dyDescent="0.25"/>
  <cols>
    <col min="1" max="1" width="17.5703125" customWidth="1"/>
    <col min="2" max="2" width="12.5703125" bestFit="1" customWidth="1"/>
    <col min="3" max="3" width="11.85546875" customWidth="1"/>
    <col min="4" max="4" width="18.42578125" customWidth="1"/>
  </cols>
  <sheetData>
    <row r="1" spans="1:4" x14ac:dyDescent="0.25">
      <c r="A1" t="s">
        <v>112</v>
      </c>
    </row>
    <row r="3" spans="1:4" x14ac:dyDescent="0.25">
      <c r="A3" t="s">
        <v>98</v>
      </c>
      <c r="B3" s="33">
        <v>72500</v>
      </c>
    </row>
    <row r="4" spans="1:4" x14ac:dyDescent="0.25">
      <c r="A4" t="s">
        <v>107</v>
      </c>
      <c r="B4">
        <f>0.06625/12</f>
        <v>5.5208333333333333E-3</v>
      </c>
    </row>
    <row r="5" spans="1:4" x14ac:dyDescent="0.25">
      <c r="A5" t="s">
        <v>108</v>
      </c>
      <c r="B5">
        <v>180</v>
      </c>
    </row>
    <row r="7" spans="1:4" x14ac:dyDescent="0.25">
      <c r="A7" t="s">
        <v>109</v>
      </c>
      <c r="B7" s="31">
        <f>PMT(B4,B5,B3)</f>
        <v>-636.54548241773182</v>
      </c>
    </row>
    <row r="8" spans="1:4" x14ac:dyDescent="0.25">
      <c r="C8" t="s">
        <v>110</v>
      </c>
      <c r="D8" t="s">
        <v>111</v>
      </c>
    </row>
    <row r="9" spans="1:4" x14ac:dyDescent="0.25">
      <c r="A9" s="32">
        <v>37196</v>
      </c>
      <c r="B9" s="31">
        <f>B7</f>
        <v>-636.54548241773182</v>
      </c>
      <c r="C9" s="34">
        <f>B4*B3</f>
        <v>400.26041666666669</v>
      </c>
      <c r="D9" s="34">
        <f>B3+B9+C9</f>
        <v>72263.714934248943</v>
      </c>
    </row>
    <row r="10" spans="1:4" x14ac:dyDescent="0.25">
      <c r="A10" s="32">
        <v>37226</v>
      </c>
      <c r="B10" s="31">
        <f>B9</f>
        <v>-636.54548241773182</v>
      </c>
      <c r="C10" s="34">
        <f>$B$4*D9</f>
        <v>398.95592619949934</v>
      </c>
      <c r="D10" s="34">
        <f>D9+B10+C10</f>
        <v>72026.125378030716</v>
      </c>
    </row>
    <row r="11" spans="1:4" x14ac:dyDescent="0.25">
      <c r="A11" s="32">
        <v>37257</v>
      </c>
      <c r="B11" s="31">
        <f t="shared" ref="B11:B14" si="0">B10</f>
        <v>-636.54548241773182</v>
      </c>
      <c r="C11" s="34">
        <f t="shared" ref="C11:C74" si="1">$B$4*D10</f>
        <v>397.64423385787791</v>
      </c>
      <c r="D11" s="34">
        <f t="shared" ref="D11:D74" si="2">D10+B11+C11</f>
        <v>71787.224129470866</v>
      </c>
    </row>
    <row r="12" spans="1:4" x14ac:dyDescent="0.25">
      <c r="A12" s="32">
        <v>37288</v>
      </c>
      <c r="B12" s="31">
        <f t="shared" si="0"/>
        <v>-636.54548241773182</v>
      </c>
      <c r="C12" s="34">
        <f t="shared" si="1"/>
        <v>396.32529988145376</v>
      </c>
      <c r="D12" s="34">
        <f t="shared" si="2"/>
        <v>71547.003946934594</v>
      </c>
    </row>
    <row r="13" spans="1:4" x14ac:dyDescent="0.25">
      <c r="A13" s="32">
        <v>37316</v>
      </c>
      <c r="B13" s="31">
        <f t="shared" si="0"/>
        <v>-636.54548241773182</v>
      </c>
      <c r="C13" s="34">
        <f t="shared" si="1"/>
        <v>394.99908429036805</v>
      </c>
      <c r="D13" s="34">
        <f t="shared" si="2"/>
        <v>71305.45754880723</v>
      </c>
    </row>
    <row r="14" spans="1:4" x14ac:dyDescent="0.25">
      <c r="A14" s="32">
        <v>37347</v>
      </c>
      <c r="B14" s="31">
        <f t="shared" si="0"/>
        <v>-636.54548241773182</v>
      </c>
      <c r="C14" s="34">
        <f t="shared" si="1"/>
        <v>393.66554688403994</v>
      </c>
      <c r="D14" s="34">
        <f t="shared" si="2"/>
        <v>71062.577613273548</v>
      </c>
    </row>
    <row r="15" spans="1:4" x14ac:dyDescent="0.25">
      <c r="A15" s="32">
        <v>37377</v>
      </c>
      <c r="B15" s="31">
        <f t="shared" ref="B15:B78" si="3">B14</f>
        <v>-636.54548241773182</v>
      </c>
      <c r="C15" s="34">
        <f t="shared" si="1"/>
        <v>392.32464723994769</v>
      </c>
      <c r="D15" s="34">
        <f t="shared" si="2"/>
        <v>70818.356778095767</v>
      </c>
    </row>
    <row r="16" spans="1:4" x14ac:dyDescent="0.25">
      <c r="A16" s="32">
        <v>37408</v>
      </c>
      <c r="B16" s="31">
        <f t="shared" si="3"/>
        <v>-636.54548241773182</v>
      </c>
      <c r="C16" s="34">
        <f t="shared" si="1"/>
        <v>390.97634471240372</v>
      </c>
      <c r="D16" s="34">
        <f t="shared" si="2"/>
        <v>70572.787640390437</v>
      </c>
    </row>
    <row r="17" spans="1:4" x14ac:dyDescent="0.25">
      <c r="A17" s="32">
        <v>37438</v>
      </c>
      <c r="B17" s="31">
        <f t="shared" si="3"/>
        <v>-636.54548241773182</v>
      </c>
      <c r="C17" s="34">
        <f t="shared" si="1"/>
        <v>389.62059843132221</v>
      </c>
      <c r="D17" s="34">
        <f t="shared" si="2"/>
        <v>70325.862756404036</v>
      </c>
    </row>
    <row r="18" spans="1:4" x14ac:dyDescent="0.25">
      <c r="A18" s="32">
        <v>37469</v>
      </c>
      <c r="B18" s="31">
        <f t="shared" si="3"/>
        <v>-636.54548241773182</v>
      </c>
      <c r="C18" s="34">
        <f t="shared" si="1"/>
        <v>388.2573673009806</v>
      </c>
      <c r="D18" s="34">
        <f t="shared" si="2"/>
        <v>70077.574641287283</v>
      </c>
    </row>
    <row r="19" spans="1:4" x14ac:dyDescent="0.25">
      <c r="A19" s="32">
        <v>37500</v>
      </c>
      <c r="B19" s="31">
        <f t="shared" si="3"/>
        <v>-636.54548241773182</v>
      </c>
      <c r="C19" s="34">
        <f t="shared" si="1"/>
        <v>386.88660999877357</v>
      </c>
      <c r="D19" s="34">
        <f t="shared" si="2"/>
        <v>69827.915768868334</v>
      </c>
    </row>
    <row r="20" spans="1:4" x14ac:dyDescent="0.25">
      <c r="A20" s="32">
        <v>37530</v>
      </c>
      <c r="B20" s="31">
        <f t="shared" si="3"/>
        <v>-636.54548241773182</v>
      </c>
      <c r="C20" s="34">
        <f t="shared" si="1"/>
        <v>385.5082849739606</v>
      </c>
      <c r="D20" s="34">
        <f t="shared" si="2"/>
        <v>69576.878571424561</v>
      </c>
    </row>
    <row r="21" spans="1:4" x14ac:dyDescent="0.25">
      <c r="A21" s="32">
        <v>37561</v>
      </c>
      <c r="B21" s="31">
        <f t="shared" si="3"/>
        <v>-636.54548241773182</v>
      </c>
      <c r="C21" s="34">
        <f t="shared" si="1"/>
        <v>384.12235044640641</v>
      </c>
      <c r="D21" s="34">
        <f t="shared" si="2"/>
        <v>69324.455439453232</v>
      </c>
    </row>
    <row r="22" spans="1:4" x14ac:dyDescent="0.25">
      <c r="A22" s="32">
        <v>37591</v>
      </c>
      <c r="B22" s="31">
        <f t="shared" si="3"/>
        <v>-636.54548241773182</v>
      </c>
      <c r="C22" s="34">
        <f t="shared" si="1"/>
        <v>382.72876440531473</v>
      </c>
      <c r="D22" s="34">
        <f t="shared" si="2"/>
        <v>69070.638721440817</v>
      </c>
    </row>
    <row r="23" spans="1:4" x14ac:dyDescent="0.25">
      <c r="A23" s="32">
        <v>37622</v>
      </c>
      <c r="B23" s="31">
        <f t="shared" si="3"/>
        <v>-636.54548241773182</v>
      </c>
      <c r="C23" s="34">
        <f t="shared" si="1"/>
        <v>381.32748460795449</v>
      </c>
      <c r="D23" s="34">
        <f t="shared" si="2"/>
        <v>68815.420723631047</v>
      </c>
    </row>
    <row r="24" spans="1:4" x14ac:dyDescent="0.25">
      <c r="A24" s="32">
        <v>37653</v>
      </c>
      <c r="B24" s="31">
        <f t="shared" si="3"/>
        <v>-636.54548241773182</v>
      </c>
      <c r="C24" s="34">
        <f t="shared" si="1"/>
        <v>379.91846857837976</v>
      </c>
      <c r="D24" s="34">
        <f t="shared" si="2"/>
        <v>68558.793709791702</v>
      </c>
    </row>
    <row r="25" spans="1:4" x14ac:dyDescent="0.25">
      <c r="A25" s="32">
        <v>37681</v>
      </c>
      <c r="B25" s="31">
        <f t="shared" si="3"/>
        <v>-636.54548241773182</v>
      </c>
      <c r="C25" s="34">
        <f t="shared" si="1"/>
        <v>378.50167360614171</v>
      </c>
      <c r="D25" s="34">
        <f t="shared" si="2"/>
        <v>68300.74990098011</v>
      </c>
    </row>
    <row r="26" spans="1:4" x14ac:dyDescent="0.25">
      <c r="A26" s="32">
        <v>37712</v>
      </c>
      <c r="B26" s="31">
        <f t="shared" si="3"/>
        <v>-636.54548241773182</v>
      </c>
      <c r="C26" s="34">
        <f t="shared" si="1"/>
        <v>377.07705674499437</v>
      </c>
      <c r="D26" s="34">
        <f t="shared" si="2"/>
        <v>68041.281475307376</v>
      </c>
    </row>
    <row r="27" spans="1:4" x14ac:dyDescent="0.25">
      <c r="A27" s="32">
        <v>37742</v>
      </c>
      <c r="B27" s="31">
        <f t="shared" si="3"/>
        <v>-636.54548241773182</v>
      </c>
      <c r="C27" s="34">
        <f t="shared" si="1"/>
        <v>375.6445748115928</v>
      </c>
      <c r="D27" s="34">
        <f t="shared" si="2"/>
        <v>67780.380567701242</v>
      </c>
    </row>
    <row r="28" spans="1:4" x14ac:dyDescent="0.25">
      <c r="A28" s="32">
        <v>37773</v>
      </c>
      <c r="B28" s="31">
        <f t="shared" si="3"/>
        <v>-636.54548241773182</v>
      </c>
      <c r="C28" s="34">
        <f t="shared" si="1"/>
        <v>374.20418438418392</v>
      </c>
      <c r="D28" s="34">
        <f t="shared" si="2"/>
        <v>67518.039269667701</v>
      </c>
    </row>
    <row r="29" spans="1:4" x14ac:dyDescent="0.25">
      <c r="A29" s="32">
        <v>37803</v>
      </c>
      <c r="B29" s="31">
        <f t="shared" si="3"/>
        <v>-636.54548241773182</v>
      </c>
      <c r="C29" s="34">
        <f t="shared" si="1"/>
        <v>372.75584180129044</v>
      </c>
      <c r="D29" s="34">
        <f t="shared" si="2"/>
        <v>67254.249629051264</v>
      </c>
    </row>
    <row r="30" spans="1:4" x14ac:dyDescent="0.25">
      <c r="A30" s="32">
        <v>37834</v>
      </c>
      <c r="B30" s="31">
        <f t="shared" si="3"/>
        <v>-636.54548241773182</v>
      </c>
      <c r="C30" s="34">
        <f t="shared" si="1"/>
        <v>371.29950316038719</v>
      </c>
      <c r="D30" s="34">
        <f t="shared" si="2"/>
        <v>66989.003649793929</v>
      </c>
    </row>
    <row r="31" spans="1:4" x14ac:dyDescent="0.25">
      <c r="A31" s="32">
        <v>37865</v>
      </c>
      <c r="B31" s="31">
        <f t="shared" si="3"/>
        <v>-636.54548241773182</v>
      </c>
      <c r="C31" s="34">
        <f t="shared" si="1"/>
        <v>369.83512431657067</v>
      </c>
      <c r="D31" s="34">
        <f t="shared" si="2"/>
        <v>66722.293291692768</v>
      </c>
    </row>
    <row r="32" spans="1:4" x14ac:dyDescent="0.25">
      <c r="A32" s="32">
        <v>37895</v>
      </c>
      <c r="B32" s="31">
        <f t="shared" si="3"/>
        <v>-636.54548241773182</v>
      </c>
      <c r="C32" s="34">
        <f t="shared" si="1"/>
        <v>368.36266088122051</v>
      </c>
      <c r="D32" s="34">
        <f t="shared" si="2"/>
        <v>66454.110470156258</v>
      </c>
    </row>
    <row r="33" spans="1:4" x14ac:dyDescent="0.25">
      <c r="A33" s="32">
        <v>37926</v>
      </c>
      <c r="B33" s="31">
        <f t="shared" si="3"/>
        <v>-636.54548241773182</v>
      </c>
      <c r="C33" s="34">
        <f t="shared" si="1"/>
        <v>366.88206822065433</v>
      </c>
      <c r="D33" s="34">
        <f t="shared" si="2"/>
        <v>66184.447055959186</v>
      </c>
    </row>
    <row r="34" spans="1:4" x14ac:dyDescent="0.25">
      <c r="A34" s="32">
        <v>37956</v>
      </c>
      <c r="B34" s="31">
        <f t="shared" si="3"/>
        <v>-636.54548241773182</v>
      </c>
      <c r="C34" s="34">
        <f t="shared" si="1"/>
        <v>365.3933014547747</v>
      </c>
      <c r="D34" s="34">
        <f t="shared" si="2"/>
        <v>65913.294874996238</v>
      </c>
    </row>
    <row r="35" spans="1:4" x14ac:dyDescent="0.25">
      <c r="A35" s="32">
        <v>37987</v>
      </c>
      <c r="B35" s="31">
        <f t="shared" si="3"/>
        <v>-636.54548241773182</v>
      </c>
      <c r="C35" s="34">
        <f t="shared" si="1"/>
        <v>363.89631545570842</v>
      </c>
      <c r="D35" s="34">
        <f t="shared" si="2"/>
        <v>65640.645708034222</v>
      </c>
    </row>
    <row r="36" spans="1:4" x14ac:dyDescent="0.25">
      <c r="A36" s="32">
        <v>38018</v>
      </c>
      <c r="B36" s="31">
        <f t="shared" si="3"/>
        <v>-636.54548241773182</v>
      </c>
      <c r="C36" s="34">
        <f t="shared" si="1"/>
        <v>362.39106484643895</v>
      </c>
      <c r="D36" s="34">
        <f t="shared" si="2"/>
        <v>65366.491290462931</v>
      </c>
    </row>
    <row r="37" spans="1:4" x14ac:dyDescent="0.25">
      <c r="A37" s="32">
        <v>38047</v>
      </c>
      <c r="B37" s="31">
        <f t="shared" si="3"/>
        <v>-636.54548241773182</v>
      </c>
      <c r="C37" s="34">
        <f t="shared" si="1"/>
        <v>360.87750399943076</v>
      </c>
      <c r="D37" s="34">
        <f t="shared" si="2"/>
        <v>65090.823312044631</v>
      </c>
    </row>
    <row r="38" spans="1:4" x14ac:dyDescent="0.25">
      <c r="A38" s="32">
        <v>38078</v>
      </c>
      <c r="B38" s="31">
        <f t="shared" si="3"/>
        <v>-636.54548241773182</v>
      </c>
      <c r="C38" s="34">
        <f t="shared" si="1"/>
        <v>359.3555870352464</v>
      </c>
      <c r="D38" s="34">
        <f t="shared" si="2"/>
        <v>64813.633416662145</v>
      </c>
    </row>
    <row r="39" spans="1:4" x14ac:dyDescent="0.25">
      <c r="A39" s="32">
        <v>38108</v>
      </c>
      <c r="B39" s="31">
        <f t="shared" si="3"/>
        <v>-636.54548241773182</v>
      </c>
      <c r="C39" s="34">
        <f t="shared" si="1"/>
        <v>357.82526782115559</v>
      </c>
      <c r="D39" s="34">
        <f t="shared" si="2"/>
        <v>64534.913202065574</v>
      </c>
    </row>
    <row r="40" spans="1:4" x14ac:dyDescent="0.25">
      <c r="A40" s="32">
        <v>38139</v>
      </c>
      <c r="B40" s="31">
        <f t="shared" si="3"/>
        <v>-636.54548241773182</v>
      </c>
      <c r="C40" s="34">
        <f t="shared" si="1"/>
        <v>356.28649996973701</v>
      </c>
      <c r="D40" s="34">
        <f t="shared" si="2"/>
        <v>64254.65421961758</v>
      </c>
    </row>
    <row r="41" spans="1:4" x14ac:dyDescent="0.25">
      <c r="A41" s="32">
        <v>38169</v>
      </c>
      <c r="B41" s="31">
        <f t="shared" si="3"/>
        <v>-636.54548241773182</v>
      </c>
      <c r="C41" s="34">
        <f t="shared" si="1"/>
        <v>354.73923683747205</v>
      </c>
      <c r="D41" s="34">
        <f t="shared" si="2"/>
        <v>63972.847974037322</v>
      </c>
    </row>
    <row r="42" spans="1:4" x14ac:dyDescent="0.25">
      <c r="A42" s="32">
        <v>38200</v>
      </c>
      <c r="B42" s="31">
        <f t="shared" si="3"/>
        <v>-636.54548241773182</v>
      </c>
      <c r="C42" s="34">
        <f t="shared" si="1"/>
        <v>353.18343152333102</v>
      </c>
      <c r="D42" s="34">
        <f t="shared" si="2"/>
        <v>63689.485923142922</v>
      </c>
    </row>
    <row r="43" spans="1:4" x14ac:dyDescent="0.25">
      <c r="A43" s="32">
        <v>38231</v>
      </c>
      <c r="B43" s="31">
        <f t="shared" si="3"/>
        <v>-636.54548241773182</v>
      </c>
      <c r="C43" s="34">
        <f t="shared" si="1"/>
        <v>351.61903686735155</v>
      </c>
      <c r="D43" s="34">
        <f t="shared" si="2"/>
        <v>63404.559477592542</v>
      </c>
    </row>
    <row r="44" spans="1:4" x14ac:dyDescent="0.25">
      <c r="A44" s="32">
        <v>38261</v>
      </c>
      <c r="B44" s="31">
        <f t="shared" si="3"/>
        <v>-636.54548241773182</v>
      </c>
      <c r="C44" s="34">
        <f t="shared" si="1"/>
        <v>350.04600544920885</v>
      </c>
      <c r="D44" s="34">
        <f t="shared" si="2"/>
        <v>63118.06000062402</v>
      </c>
    </row>
    <row r="45" spans="1:4" x14ac:dyDescent="0.25">
      <c r="A45" s="32">
        <v>38292</v>
      </c>
      <c r="B45" s="31">
        <f t="shared" si="3"/>
        <v>-636.54548241773182</v>
      </c>
      <c r="C45" s="34">
        <f t="shared" si="1"/>
        <v>348.46428958677842</v>
      </c>
      <c r="D45" s="34">
        <f t="shared" si="2"/>
        <v>62829.978807793072</v>
      </c>
    </row>
    <row r="46" spans="1:4" x14ac:dyDescent="0.25">
      <c r="A46" s="32">
        <v>38322</v>
      </c>
      <c r="B46" s="31">
        <f t="shared" si="3"/>
        <v>-636.54548241773182</v>
      </c>
      <c r="C46" s="34">
        <f t="shared" si="1"/>
        <v>346.87384133469089</v>
      </c>
      <c r="D46" s="34">
        <f t="shared" si="2"/>
        <v>62540.30716671003</v>
      </c>
    </row>
    <row r="47" spans="1:4" x14ac:dyDescent="0.25">
      <c r="A47" s="32">
        <v>38353</v>
      </c>
      <c r="B47" s="31">
        <f t="shared" si="3"/>
        <v>-636.54548241773182</v>
      </c>
      <c r="C47" s="34">
        <f t="shared" si="1"/>
        <v>345.2746124828783</v>
      </c>
      <c r="D47" s="34">
        <f t="shared" si="2"/>
        <v>62249.036296775179</v>
      </c>
    </row>
    <row r="48" spans="1:4" x14ac:dyDescent="0.25">
      <c r="A48" s="32">
        <v>38384</v>
      </c>
      <c r="B48" s="31">
        <f t="shared" si="3"/>
        <v>-636.54548241773182</v>
      </c>
      <c r="C48" s="34">
        <f t="shared" si="1"/>
        <v>343.66655455511295</v>
      </c>
      <c r="D48" s="34">
        <f t="shared" si="2"/>
        <v>61956.157368912565</v>
      </c>
    </row>
    <row r="49" spans="1:4" x14ac:dyDescent="0.25">
      <c r="A49" s="32">
        <v>38412</v>
      </c>
      <c r="B49" s="31">
        <f t="shared" si="3"/>
        <v>-636.54548241773182</v>
      </c>
      <c r="C49" s="34">
        <f t="shared" si="1"/>
        <v>342.04961880753814</v>
      </c>
      <c r="D49" s="34">
        <f t="shared" si="2"/>
        <v>61661.661505302378</v>
      </c>
    </row>
    <row r="50" spans="1:4" x14ac:dyDescent="0.25">
      <c r="A50" s="32">
        <v>38443</v>
      </c>
      <c r="B50" s="31">
        <f t="shared" si="3"/>
        <v>-636.54548241773182</v>
      </c>
      <c r="C50" s="34">
        <f t="shared" si="1"/>
        <v>340.42375622719021</v>
      </c>
      <c r="D50" s="34">
        <f t="shared" si="2"/>
        <v>61365.539779111838</v>
      </c>
    </row>
    <row r="51" spans="1:4" x14ac:dyDescent="0.25">
      <c r="A51" s="32">
        <v>38473</v>
      </c>
      <c r="B51" s="31">
        <f t="shared" si="3"/>
        <v>-636.54548241773182</v>
      </c>
      <c r="C51" s="34">
        <f t="shared" si="1"/>
        <v>338.78891753051329</v>
      </c>
      <c r="D51" s="34">
        <f t="shared" si="2"/>
        <v>61067.783214224619</v>
      </c>
    </row>
    <row r="52" spans="1:4" x14ac:dyDescent="0.25">
      <c r="A52" s="32">
        <v>38504</v>
      </c>
      <c r="B52" s="31">
        <f t="shared" si="3"/>
        <v>-636.54548241773182</v>
      </c>
      <c r="C52" s="34">
        <f t="shared" si="1"/>
        <v>337.14505316186506</v>
      </c>
      <c r="D52" s="34">
        <f t="shared" si="2"/>
        <v>60768.382784968759</v>
      </c>
    </row>
    <row r="53" spans="1:4" x14ac:dyDescent="0.25">
      <c r="A53" s="32">
        <v>38534</v>
      </c>
      <c r="B53" s="31">
        <f t="shared" si="3"/>
        <v>-636.54548241773182</v>
      </c>
      <c r="C53" s="34">
        <f t="shared" si="1"/>
        <v>335.49211329201501</v>
      </c>
      <c r="D53" s="34">
        <f t="shared" si="2"/>
        <v>60467.329415843044</v>
      </c>
    </row>
    <row r="54" spans="1:4" x14ac:dyDescent="0.25">
      <c r="A54" s="32">
        <v>38565</v>
      </c>
      <c r="B54" s="31">
        <f t="shared" si="3"/>
        <v>-636.54548241773182</v>
      </c>
      <c r="C54" s="34">
        <f t="shared" si="1"/>
        <v>333.83004781663345</v>
      </c>
      <c r="D54" s="34">
        <f t="shared" si="2"/>
        <v>60164.61398124195</v>
      </c>
    </row>
    <row r="55" spans="1:4" x14ac:dyDescent="0.25">
      <c r="A55" s="32">
        <v>38596</v>
      </c>
      <c r="B55" s="31">
        <f t="shared" si="3"/>
        <v>-636.54548241773182</v>
      </c>
      <c r="C55" s="34">
        <f t="shared" si="1"/>
        <v>332.15880635477328</v>
      </c>
      <c r="D55" s="34">
        <f t="shared" si="2"/>
        <v>59860.227305178996</v>
      </c>
    </row>
    <row r="56" spans="1:4" x14ac:dyDescent="0.25">
      <c r="A56" s="32">
        <v>38626</v>
      </c>
      <c r="B56" s="31">
        <f t="shared" si="3"/>
        <v>-636.54548241773182</v>
      </c>
      <c r="C56" s="34">
        <f t="shared" si="1"/>
        <v>330.47833824734238</v>
      </c>
      <c r="D56" s="34">
        <f t="shared" si="2"/>
        <v>59554.160161008607</v>
      </c>
    </row>
    <row r="57" spans="1:4" x14ac:dyDescent="0.25">
      <c r="A57" s="32">
        <v>38657</v>
      </c>
      <c r="B57" s="31">
        <f t="shared" si="3"/>
        <v>-636.54548241773182</v>
      </c>
      <c r="C57" s="34">
        <f t="shared" si="1"/>
        <v>328.78859255556836</v>
      </c>
      <c r="D57" s="34">
        <f t="shared" si="2"/>
        <v>59246.403271146446</v>
      </c>
    </row>
    <row r="58" spans="1:4" x14ac:dyDescent="0.25">
      <c r="A58" s="32">
        <v>38687</v>
      </c>
      <c r="B58" s="31">
        <f t="shared" si="3"/>
        <v>-636.54548241773182</v>
      </c>
      <c r="C58" s="34">
        <f t="shared" si="1"/>
        <v>327.08951805945435</v>
      </c>
      <c r="D58" s="34">
        <f t="shared" si="2"/>
        <v>58936.94730678817</v>
      </c>
    </row>
    <row r="59" spans="1:4" x14ac:dyDescent="0.25">
      <c r="A59" s="32">
        <v>38718</v>
      </c>
      <c r="B59" s="31">
        <f t="shared" si="3"/>
        <v>-636.54548241773182</v>
      </c>
      <c r="C59" s="34">
        <f t="shared" si="1"/>
        <v>325.38106325622635</v>
      </c>
      <c r="D59" s="34">
        <f t="shared" si="2"/>
        <v>58625.782887626665</v>
      </c>
    </row>
    <row r="60" spans="1:4" x14ac:dyDescent="0.25">
      <c r="A60" s="32">
        <v>38749</v>
      </c>
      <c r="B60" s="31">
        <f t="shared" si="3"/>
        <v>-636.54548241773182</v>
      </c>
      <c r="C60" s="34">
        <f t="shared" si="1"/>
        <v>323.6631763587722</v>
      </c>
      <c r="D60" s="34">
        <f t="shared" si="2"/>
        <v>58312.900581567708</v>
      </c>
    </row>
    <row r="61" spans="1:4" x14ac:dyDescent="0.25">
      <c r="A61" s="32">
        <v>38777</v>
      </c>
      <c r="B61" s="31">
        <f t="shared" si="3"/>
        <v>-636.54548241773182</v>
      </c>
      <c r="C61" s="34">
        <f t="shared" si="1"/>
        <v>321.93580529407171</v>
      </c>
      <c r="D61" s="34">
        <f t="shared" si="2"/>
        <v>57998.290904444053</v>
      </c>
    </row>
    <row r="62" spans="1:4" x14ac:dyDescent="0.25">
      <c r="A62" s="32">
        <v>38808</v>
      </c>
      <c r="B62" s="31">
        <f t="shared" si="3"/>
        <v>-636.54548241773182</v>
      </c>
      <c r="C62" s="34">
        <f t="shared" si="1"/>
        <v>320.19889770161819</v>
      </c>
      <c r="D62" s="34">
        <f t="shared" si="2"/>
        <v>57681.94431972794</v>
      </c>
    </row>
    <row r="63" spans="1:4" x14ac:dyDescent="0.25">
      <c r="A63" s="32">
        <v>38838</v>
      </c>
      <c r="B63" s="31">
        <f t="shared" si="3"/>
        <v>-636.54548241773182</v>
      </c>
      <c r="C63" s="34">
        <f t="shared" si="1"/>
        <v>318.45240093183133</v>
      </c>
      <c r="D63" s="34">
        <f t="shared" si="2"/>
        <v>57363.851238242045</v>
      </c>
    </row>
    <row r="64" spans="1:4" x14ac:dyDescent="0.25">
      <c r="A64" s="32">
        <v>38869</v>
      </c>
      <c r="B64" s="31">
        <f t="shared" si="3"/>
        <v>-636.54548241773182</v>
      </c>
      <c r="C64" s="34">
        <f t="shared" si="1"/>
        <v>316.69626204446126</v>
      </c>
      <c r="D64" s="34">
        <f t="shared" si="2"/>
        <v>57044.002017868777</v>
      </c>
    </row>
    <row r="65" spans="1:4" x14ac:dyDescent="0.25">
      <c r="A65" s="32">
        <v>38899</v>
      </c>
      <c r="B65" s="31">
        <f t="shared" si="3"/>
        <v>-636.54548241773182</v>
      </c>
      <c r="C65" s="34">
        <f t="shared" si="1"/>
        <v>314.93042780698386</v>
      </c>
      <c r="D65" s="34">
        <f t="shared" si="2"/>
        <v>56722.386963258032</v>
      </c>
    </row>
    <row r="66" spans="1:4" x14ac:dyDescent="0.25">
      <c r="A66" s="32">
        <v>38930</v>
      </c>
      <c r="B66" s="31">
        <f t="shared" si="3"/>
        <v>-636.54548241773182</v>
      </c>
      <c r="C66" s="34">
        <f t="shared" si="1"/>
        <v>313.15484469298707</v>
      </c>
      <c r="D66" s="34">
        <f t="shared" si="2"/>
        <v>56398.996325533291</v>
      </c>
    </row>
    <row r="67" spans="1:4" x14ac:dyDescent="0.25">
      <c r="A67" s="32">
        <v>38961</v>
      </c>
      <c r="B67" s="31">
        <f t="shared" si="3"/>
        <v>-636.54548241773182</v>
      </c>
      <c r="C67" s="34">
        <f t="shared" si="1"/>
        <v>311.36945888054839</v>
      </c>
      <c r="D67" s="34">
        <f t="shared" si="2"/>
        <v>56073.820301996115</v>
      </c>
    </row>
    <row r="68" spans="1:4" x14ac:dyDescent="0.25">
      <c r="A68" s="32">
        <v>38991</v>
      </c>
      <c r="B68" s="31">
        <f t="shared" si="3"/>
        <v>-636.54548241773182</v>
      </c>
      <c r="C68" s="34">
        <f t="shared" si="1"/>
        <v>309.57421625060357</v>
      </c>
      <c r="D68" s="34">
        <f t="shared" si="2"/>
        <v>55746.849035828993</v>
      </c>
    </row>
    <row r="69" spans="1:4" x14ac:dyDescent="0.25">
      <c r="A69" s="32">
        <v>39022</v>
      </c>
      <c r="B69" s="31">
        <f t="shared" si="3"/>
        <v>-636.54548241773182</v>
      </c>
      <c r="C69" s="34">
        <f t="shared" si="1"/>
        <v>307.76906238530592</v>
      </c>
      <c r="D69" s="34">
        <f t="shared" si="2"/>
        <v>55418.072615796569</v>
      </c>
    </row>
    <row r="70" spans="1:4" x14ac:dyDescent="0.25">
      <c r="A70" s="32">
        <v>39052</v>
      </c>
      <c r="B70" s="31">
        <f t="shared" si="3"/>
        <v>-636.54548241773182</v>
      </c>
      <c r="C70" s="34">
        <f t="shared" si="1"/>
        <v>305.9539425663769</v>
      </c>
      <c r="D70" s="34">
        <f t="shared" si="2"/>
        <v>55087.481075945216</v>
      </c>
    </row>
    <row r="71" spans="1:4" x14ac:dyDescent="0.25">
      <c r="A71" s="32">
        <v>39083</v>
      </c>
      <c r="B71" s="31">
        <f t="shared" si="3"/>
        <v>-636.54548241773182</v>
      </c>
      <c r="C71" s="34">
        <f t="shared" si="1"/>
        <v>304.12880177344755</v>
      </c>
      <c r="D71" s="34">
        <f t="shared" si="2"/>
        <v>54755.064395300935</v>
      </c>
    </row>
    <row r="72" spans="1:4" x14ac:dyDescent="0.25">
      <c r="A72" s="32">
        <v>39114</v>
      </c>
      <c r="B72" s="31">
        <f t="shared" si="3"/>
        <v>-636.54548241773182</v>
      </c>
      <c r="C72" s="34">
        <f t="shared" si="1"/>
        <v>302.29358468239059</v>
      </c>
      <c r="D72" s="34">
        <f t="shared" si="2"/>
        <v>54420.812497565596</v>
      </c>
    </row>
    <row r="73" spans="1:4" x14ac:dyDescent="0.25">
      <c r="A73" s="32">
        <v>39142</v>
      </c>
      <c r="B73" s="31">
        <f t="shared" si="3"/>
        <v>-636.54548241773182</v>
      </c>
      <c r="C73" s="34">
        <f t="shared" si="1"/>
        <v>300.4482356636434</v>
      </c>
      <c r="D73" s="34">
        <f t="shared" si="2"/>
        <v>54084.71525081151</v>
      </c>
    </row>
    <row r="74" spans="1:4" x14ac:dyDescent="0.25">
      <c r="A74" s="32">
        <v>39173</v>
      </c>
      <c r="B74" s="31">
        <f t="shared" si="3"/>
        <v>-636.54548241773182</v>
      </c>
      <c r="C74" s="34">
        <f t="shared" si="1"/>
        <v>298.59269878052186</v>
      </c>
      <c r="D74" s="34">
        <f t="shared" si="2"/>
        <v>53746.762467174303</v>
      </c>
    </row>
    <row r="75" spans="1:4" x14ac:dyDescent="0.25">
      <c r="A75" s="32">
        <v>39203</v>
      </c>
      <c r="B75" s="31">
        <f t="shared" si="3"/>
        <v>-636.54548241773182</v>
      </c>
      <c r="C75" s="34">
        <f t="shared" ref="C75:C138" si="4">$B$4*D74</f>
        <v>296.72691778752483</v>
      </c>
      <c r="D75" s="34">
        <f t="shared" ref="D75:D138" si="5">D74+B75+C75</f>
        <v>53406.943902544102</v>
      </c>
    </row>
    <row r="76" spans="1:4" x14ac:dyDescent="0.25">
      <c r="A76" s="32">
        <v>39234</v>
      </c>
      <c r="B76" s="31">
        <f t="shared" si="3"/>
        <v>-636.54548241773182</v>
      </c>
      <c r="C76" s="34">
        <f t="shared" si="4"/>
        <v>294.85083612862888</v>
      </c>
      <c r="D76" s="34">
        <f t="shared" si="5"/>
        <v>53065.249256255003</v>
      </c>
    </row>
    <row r="77" spans="1:4" x14ac:dyDescent="0.25">
      <c r="A77" s="32">
        <v>39264</v>
      </c>
      <c r="B77" s="31">
        <f t="shared" si="3"/>
        <v>-636.54548241773182</v>
      </c>
      <c r="C77" s="34">
        <f t="shared" si="4"/>
        <v>292.96439693557448</v>
      </c>
      <c r="D77" s="34">
        <f t="shared" si="5"/>
        <v>52721.668170772849</v>
      </c>
    </row>
    <row r="78" spans="1:4" x14ac:dyDescent="0.25">
      <c r="A78" s="32">
        <v>39295</v>
      </c>
      <c r="B78" s="31">
        <f t="shared" si="3"/>
        <v>-636.54548241773182</v>
      </c>
      <c r="C78" s="34">
        <f t="shared" si="4"/>
        <v>291.06754302614178</v>
      </c>
      <c r="D78" s="34">
        <f t="shared" si="5"/>
        <v>52376.190231381261</v>
      </c>
    </row>
    <row r="79" spans="1:4" x14ac:dyDescent="0.25">
      <c r="A79" s="32">
        <v>39326</v>
      </c>
      <c r="B79" s="31">
        <f t="shared" ref="B79:B142" si="6">B78</f>
        <v>-636.54548241773182</v>
      </c>
      <c r="C79" s="34">
        <f t="shared" si="4"/>
        <v>289.1602169024174</v>
      </c>
      <c r="D79" s="34">
        <f t="shared" si="5"/>
        <v>52028.804965865951</v>
      </c>
    </row>
    <row r="80" spans="1:4" x14ac:dyDescent="0.25">
      <c r="A80" s="32">
        <v>39356</v>
      </c>
      <c r="B80" s="31">
        <f t="shared" si="6"/>
        <v>-636.54548241773182</v>
      </c>
      <c r="C80" s="34">
        <f t="shared" si="4"/>
        <v>287.24236074905161</v>
      </c>
      <c r="D80" s="34">
        <f t="shared" si="5"/>
        <v>51679.501844197272</v>
      </c>
    </row>
    <row r="81" spans="1:4" x14ac:dyDescent="0.25">
      <c r="A81" s="32">
        <v>39387</v>
      </c>
      <c r="B81" s="31">
        <f t="shared" si="6"/>
        <v>-636.54548241773182</v>
      </c>
      <c r="C81" s="34">
        <f t="shared" si="4"/>
        <v>285.31391643150579</v>
      </c>
      <c r="D81" s="34">
        <f t="shared" si="5"/>
        <v>51328.27027821105</v>
      </c>
    </row>
    <row r="82" spans="1:4" x14ac:dyDescent="0.25">
      <c r="A82" s="32">
        <v>39417</v>
      </c>
      <c r="B82" s="31">
        <f t="shared" si="6"/>
        <v>-636.54548241773182</v>
      </c>
      <c r="C82" s="34">
        <f t="shared" si="4"/>
        <v>283.37482549429018</v>
      </c>
      <c r="D82" s="34">
        <f t="shared" si="5"/>
        <v>50975.099621287613</v>
      </c>
    </row>
    <row r="83" spans="1:4" x14ac:dyDescent="0.25">
      <c r="A83" s="32">
        <v>39448</v>
      </c>
      <c r="B83" s="31">
        <f t="shared" si="6"/>
        <v>-636.54548241773182</v>
      </c>
      <c r="C83" s="34">
        <f t="shared" si="4"/>
        <v>281.42502915919204</v>
      </c>
      <c r="D83" s="34">
        <f t="shared" si="5"/>
        <v>50619.979168029073</v>
      </c>
    </row>
    <row r="84" spans="1:4" x14ac:dyDescent="0.25">
      <c r="A84" s="32">
        <v>39479</v>
      </c>
      <c r="B84" s="31">
        <f t="shared" si="6"/>
        <v>-636.54548241773182</v>
      </c>
      <c r="C84" s="34">
        <f t="shared" si="4"/>
        <v>279.46446832349386</v>
      </c>
      <c r="D84" s="34">
        <f t="shared" si="5"/>
        <v>50262.898153934839</v>
      </c>
    </row>
    <row r="85" spans="1:4" x14ac:dyDescent="0.25">
      <c r="A85" s="32">
        <v>39508</v>
      </c>
      <c r="B85" s="31">
        <f t="shared" si="6"/>
        <v>-636.54548241773182</v>
      </c>
      <c r="C85" s="34">
        <f t="shared" si="4"/>
        <v>277.49308355818192</v>
      </c>
      <c r="D85" s="34">
        <f t="shared" si="5"/>
        <v>49903.845755075294</v>
      </c>
    </row>
    <row r="86" spans="1:4" x14ac:dyDescent="0.25">
      <c r="A86" s="32">
        <v>39539</v>
      </c>
      <c r="B86" s="31">
        <f t="shared" si="6"/>
        <v>-636.54548241773182</v>
      </c>
      <c r="C86" s="34">
        <f t="shared" si="4"/>
        <v>275.51081510614483</v>
      </c>
      <c r="D86" s="34">
        <f t="shared" si="5"/>
        <v>49542.811087763708</v>
      </c>
    </row>
    <row r="87" spans="1:4" x14ac:dyDescent="0.25">
      <c r="A87" s="32">
        <v>39569</v>
      </c>
      <c r="B87" s="31">
        <f t="shared" si="6"/>
        <v>-636.54548241773182</v>
      </c>
      <c r="C87" s="34">
        <f t="shared" si="4"/>
        <v>273.51760288036212</v>
      </c>
      <c r="D87" s="34">
        <f t="shared" si="5"/>
        <v>49179.783208226341</v>
      </c>
    </row>
    <row r="88" spans="1:4" x14ac:dyDescent="0.25">
      <c r="A88" s="32">
        <v>39600</v>
      </c>
      <c r="B88" s="31">
        <f t="shared" si="6"/>
        <v>-636.54548241773182</v>
      </c>
      <c r="C88" s="34">
        <f t="shared" si="4"/>
        <v>271.51338646208291</v>
      </c>
      <c r="D88" s="34">
        <f t="shared" si="5"/>
        <v>48814.751112270693</v>
      </c>
    </row>
    <row r="89" spans="1:4" x14ac:dyDescent="0.25">
      <c r="A89" s="32">
        <v>39630</v>
      </c>
      <c r="B89" s="31">
        <f t="shared" si="6"/>
        <v>-636.54548241773182</v>
      </c>
      <c r="C89" s="34">
        <f t="shared" si="4"/>
        <v>269.49810509899447</v>
      </c>
      <c r="D89" s="34">
        <f t="shared" si="5"/>
        <v>48447.70373495196</v>
      </c>
    </row>
    <row r="90" spans="1:4" x14ac:dyDescent="0.25">
      <c r="A90" s="32">
        <v>39661</v>
      </c>
      <c r="B90" s="31">
        <f t="shared" si="6"/>
        <v>-636.54548241773182</v>
      </c>
      <c r="C90" s="34">
        <f t="shared" si="4"/>
        <v>267.47169770338058</v>
      </c>
      <c r="D90" s="34">
        <f t="shared" si="5"/>
        <v>48078.629950237613</v>
      </c>
    </row>
    <row r="91" spans="1:4" x14ac:dyDescent="0.25">
      <c r="A91" s="32">
        <v>39692</v>
      </c>
      <c r="B91" s="31">
        <f t="shared" si="6"/>
        <v>-636.54548241773182</v>
      </c>
      <c r="C91" s="34">
        <f t="shared" si="4"/>
        <v>265.43410285027016</v>
      </c>
      <c r="D91" s="34">
        <f t="shared" si="5"/>
        <v>47707.518570670152</v>
      </c>
    </row>
    <row r="92" spans="1:4" x14ac:dyDescent="0.25">
      <c r="A92" s="32">
        <v>39722</v>
      </c>
      <c r="B92" s="31">
        <f t="shared" si="6"/>
        <v>-636.54548241773182</v>
      </c>
      <c r="C92" s="34">
        <f t="shared" si="4"/>
        <v>263.38525877557481</v>
      </c>
      <c r="D92" s="34">
        <f t="shared" si="5"/>
        <v>47334.358347027999</v>
      </c>
    </row>
    <row r="93" spans="1:4" x14ac:dyDescent="0.25">
      <c r="A93" s="32">
        <v>39753</v>
      </c>
      <c r="B93" s="31">
        <f t="shared" si="6"/>
        <v>-636.54548241773182</v>
      </c>
      <c r="C93" s="34">
        <f t="shared" si="4"/>
        <v>261.32510337421706</v>
      </c>
      <c r="D93" s="34">
        <f t="shared" si="5"/>
        <v>46959.13796798449</v>
      </c>
    </row>
    <row r="94" spans="1:4" x14ac:dyDescent="0.25">
      <c r="A94" s="32">
        <v>39783</v>
      </c>
      <c r="B94" s="31">
        <f t="shared" si="6"/>
        <v>-636.54548241773182</v>
      </c>
      <c r="C94" s="34">
        <f t="shared" si="4"/>
        <v>259.25357419824769</v>
      </c>
      <c r="D94" s="34">
        <f t="shared" si="5"/>
        <v>46581.846059765012</v>
      </c>
    </row>
    <row r="95" spans="1:4" x14ac:dyDescent="0.25">
      <c r="A95" s="32">
        <v>39814</v>
      </c>
      <c r="B95" s="31">
        <f t="shared" si="6"/>
        <v>-636.54548241773182</v>
      </c>
      <c r="C95" s="34">
        <f t="shared" si="4"/>
        <v>257.17060845495268</v>
      </c>
      <c r="D95" s="34">
        <f t="shared" si="5"/>
        <v>46202.471185802235</v>
      </c>
    </row>
    <row r="96" spans="1:4" x14ac:dyDescent="0.25">
      <c r="A96" s="32">
        <v>39845</v>
      </c>
      <c r="B96" s="31">
        <f t="shared" si="6"/>
        <v>-636.54548241773182</v>
      </c>
      <c r="C96" s="34">
        <f t="shared" si="4"/>
        <v>255.07614300494984</v>
      </c>
      <c r="D96" s="34">
        <f t="shared" si="5"/>
        <v>45821.001846389459</v>
      </c>
    </row>
    <row r="97" spans="1:4" x14ac:dyDescent="0.25">
      <c r="A97" s="32">
        <v>39873</v>
      </c>
      <c r="B97" s="31">
        <f t="shared" si="6"/>
        <v>-636.54548241773182</v>
      </c>
      <c r="C97" s="34">
        <f t="shared" si="4"/>
        <v>252.97011436027515</v>
      </c>
      <c r="D97" s="34">
        <f t="shared" si="5"/>
        <v>45437.426478332003</v>
      </c>
    </row>
    <row r="98" spans="1:4" x14ac:dyDescent="0.25">
      <c r="A98" s="32">
        <v>39904</v>
      </c>
      <c r="B98" s="31">
        <f t="shared" si="6"/>
        <v>-636.54548241773182</v>
      </c>
      <c r="C98" s="34">
        <f t="shared" si="4"/>
        <v>250.85245868245792</v>
      </c>
      <c r="D98" s="34">
        <f t="shared" si="5"/>
        <v>45051.733454596731</v>
      </c>
    </row>
    <row r="99" spans="1:4" x14ac:dyDescent="0.25">
      <c r="A99" s="32">
        <v>39934</v>
      </c>
      <c r="B99" s="31">
        <f t="shared" si="6"/>
        <v>-636.54548241773182</v>
      </c>
      <c r="C99" s="34">
        <f t="shared" si="4"/>
        <v>248.72311178058612</v>
      </c>
      <c r="D99" s="34">
        <f t="shared" si="5"/>
        <v>44663.911083959589</v>
      </c>
    </row>
    <row r="100" spans="1:4" x14ac:dyDescent="0.25">
      <c r="A100" s="32">
        <v>39965</v>
      </c>
      <c r="B100" s="31">
        <f t="shared" si="6"/>
        <v>-636.54548241773182</v>
      </c>
      <c r="C100" s="34">
        <f t="shared" si="4"/>
        <v>246.58200910936023</v>
      </c>
      <c r="D100" s="34">
        <f t="shared" si="5"/>
        <v>44273.947610651223</v>
      </c>
    </row>
    <row r="101" spans="1:4" x14ac:dyDescent="0.25">
      <c r="A101" s="32">
        <v>39995</v>
      </c>
      <c r="B101" s="31">
        <f t="shared" si="6"/>
        <v>-636.54548241773182</v>
      </c>
      <c r="C101" s="34">
        <f t="shared" si="4"/>
        <v>244.42908576713697</v>
      </c>
      <c r="D101" s="34">
        <f t="shared" si="5"/>
        <v>43881.831214000631</v>
      </c>
    </row>
    <row r="102" spans="1:4" x14ac:dyDescent="0.25">
      <c r="A102" s="32">
        <v>40026</v>
      </c>
      <c r="B102" s="31">
        <f t="shared" si="6"/>
        <v>-636.54548241773182</v>
      </c>
      <c r="C102" s="34">
        <f t="shared" si="4"/>
        <v>242.26427649396183</v>
      </c>
      <c r="D102" s="34">
        <f t="shared" si="5"/>
        <v>43487.550008076862</v>
      </c>
    </row>
    <row r="103" spans="1:4" x14ac:dyDescent="0.25">
      <c r="A103" s="32">
        <v>40057</v>
      </c>
      <c r="B103" s="31">
        <f t="shared" si="6"/>
        <v>-636.54548241773182</v>
      </c>
      <c r="C103" s="34">
        <f t="shared" si="4"/>
        <v>240.087515669591</v>
      </c>
      <c r="D103" s="34">
        <f t="shared" si="5"/>
        <v>43091.092041328724</v>
      </c>
    </row>
    <row r="104" spans="1:4" x14ac:dyDescent="0.25">
      <c r="A104" s="32">
        <v>40087</v>
      </c>
      <c r="B104" s="31">
        <f t="shared" si="6"/>
        <v>-636.54548241773182</v>
      </c>
      <c r="C104" s="34">
        <f t="shared" si="4"/>
        <v>237.89873731150232</v>
      </c>
      <c r="D104" s="34">
        <f t="shared" si="5"/>
        <v>42692.445296222497</v>
      </c>
    </row>
    <row r="105" spans="1:4" x14ac:dyDescent="0.25">
      <c r="A105" s="32">
        <v>40118</v>
      </c>
      <c r="B105" s="31">
        <f t="shared" si="6"/>
        <v>-636.54548241773182</v>
      </c>
      <c r="C105" s="34">
        <f t="shared" si="4"/>
        <v>235.69787507289504</v>
      </c>
      <c r="D105" s="34">
        <f t="shared" si="5"/>
        <v>42291.597688877664</v>
      </c>
    </row>
    <row r="106" spans="1:4" x14ac:dyDescent="0.25">
      <c r="A106" s="32">
        <v>40148</v>
      </c>
      <c r="B106" s="31">
        <f t="shared" si="6"/>
        <v>-636.54548241773182</v>
      </c>
      <c r="C106" s="34">
        <f t="shared" si="4"/>
        <v>233.48486224067878</v>
      </c>
      <c r="D106" s="34">
        <f t="shared" si="5"/>
        <v>41888.537068700614</v>
      </c>
    </row>
    <row r="107" spans="1:4" x14ac:dyDescent="0.25">
      <c r="A107" s="32">
        <v>40179</v>
      </c>
      <c r="B107" s="31">
        <f t="shared" si="6"/>
        <v>-636.54548241773182</v>
      </c>
      <c r="C107" s="34">
        <f t="shared" si="4"/>
        <v>231.2596317334513</v>
      </c>
      <c r="D107" s="34">
        <f t="shared" si="5"/>
        <v>41483.251218016339</v>
      </c>
    </row>
    <row r="108" spans="1:4" x14ac:dyDescent="0.25">
      <c r="A108" s="32">
        <v>40210</v>
      </c>
      <c r="B108" s="31">
        <f t="shared" si="6"/>
        <v>-636.54548241773182</v>
      </c>
      <c r="C108" s="34">
        <f t="shared" si="4"/>
        <v>229.02211609946519</v>
      </c>
      <c r="D108" s="34">
        <f t="shared" si="5"/>
        <v>41075.727851698073</v>
      </c>
    </row>
    <row r="109" spans="1:4" x14ac:dyDescent="0.25">
      <c r="A109" s="32">
        <v>40238</v>
      </c>
      <c r="B109" s="31">
        <f t="shared" si="6"/>
        <v>-636.54548241773182</v>
      </c>
      <c r="C109" s="34">
        <f t="shared" si="4"/>
        <v>226.77224751458311</v>
      </c>
      <c r="D109" s="34">
        <f t="shared" si="5"/>
        <v>40665.95461679493</v>
      </c>
    </row>
    <row r="110" spans="1:4" x14ac:dyDescent="0.25">
      <c r="A110" s="32">
        <v>40269</v>
      </c>
      <c r="B110" s="31">
        <f t="shared" si="6"/>
        <v>-636.54548241773182</v>
      </c>
      <c r="C110" s="34">
        <f t="shared" si="4"/>
        <v>224.50995778022201</v>
      </c>
      <c r="D110" s="34">
        <f t="shared" si="5"/>
        <v>40253.919092157426</v>
      </c>
    </row>
    <row r="111" spans="1:4" x14ac:dyDescent="0.25">
      <c r="A111" s="32">
        <v>40299</v>
      </c>
      <c r="B111" s="31">
        <f t="shared" si="6"/>
        <v>-636.54548241773182</v>
      </c>
      <c r="C111" s="34">
        <f t="shared" si="4"/>
        <v>222.23517832128579</v>
      </c>
      <c r="D111" s="34">
        <f t="shared" si="5"/>
        <v>39839.608788060985</v>
      </c>
    </row>
    <row r="112" spans="1:4" x14ac:dyDescent="0.25">
      <c r="A112" s="32">
        <v>40330</v>
      </c>
      <c r="B112" s="31">
        <f t="shared" si="6"/>
        <v>-636.54548241773182</v>
      </c>
      <c r="C112" s="34">
        <f t="shared" si="4"/>
        <v>219.94784018408669</v>
      </c>
      <c r="D112" s="34">
        <f t="shared" si="5"/>
        <v>39423.011145827346</v>
      </c>
    </row>
    <row r="113" spans="1:4" x14ac:dyDescent="0.25">
      <c r="A113" s="32">
        <v>40360</v>
      </c>
      <c r="B113" s="31">
        <f t="shared" si="6"/>
        <v>-636.54548241773182</v>
      </c>
      <c r="C113" s="34">
        <f t="shared" si="4"/>
        <v>217.64787403425512</v>
      </c>
      <c r="D113" s="34">
        <f t="shared" si="5"/>
        <v>39004.113537443875</v>
      </c>
    </row>
    <row r="114" spans="1:4" x14ac:dyDescent="0.25">
      <c r="A114" s="32">
        <v>40391</v>
      </c>
      <c r="B114" s="31">
        <f t="shared" si="6"/>
        <v>-636.54548241773182</v>
      </c>
      <c r="C114" s="34">
        <f t="shared" si="4"/>
        <v>215.33521015463805</v>
      </c>
      <c r="D114" s="34">
        <f t="shared" si="5"/>
        <v>38582.903265180787</v>
      </c>
    </row>
    <row r="115" spans="1:4" x14ac:dyDescent="0.25">
      <c r="A115" s="32">
        <v>40422</v>
      </c>
      <c r="B115" s="31">
        <f t="shared" si="6"/>
        <v>-636.54548241773182</v>
      </c>
      <c r="C115" s="34">
        <f t="shared" si="4"/>
        <v>213.00977844318558</v>
      </c>
      <c r="D115" s="34">
        <f t="shared" si="5"/>
        <v>38159.367561206243</v>
      </c>
    </row>
    <row r="116" spans="1:4" x14ac:dyDescent="0.25">
      <c r="A116" s="32">
        <v>40452</v>
      </c>
      <c r="B116" s="31">
        <f t="shared" si="6"/>
        <v>-636.54548241773182</v>
      </c>
      <c r="C116" s="34">
        <f t="shared" si="4"/>
        <v>210.67150841082614</v>
      </c>
      <c r="D116" s="34">
        <f t="shared" si="5"/>
        <v>37733.493587199344</v>
      </c>
    </row>
    <row r="117" spans="1:4" x14ac:dyDescent="0.25">
      <c r="A117" s="32">
        <v>40483</v>
      </c>
      <c r="B117" s="31">
        <f t="shared" si="6"/>
        <v>-636.54548241773182</v>
      </c>
      <c r="C117" s="34">
        <f t="shared" si="4"/>
        <v>208.32032917932972</v>
      </c>
      <c r="D117" s="34">
        <f t="shared" si="5"/>
        <v>37305.268433960948</v>
      </c>
    </row>
    <row r="118" spans="1:4" x14ac:dyDescent="0.25">
      <c r="A118" s="32">
        <v>40513</v>
      </c>
      <c r="B118" s="31">
        <f t="shared" si="6"/>
        <v>-636.54548241773182</v>
      </c>
      <c r="C118" s="34">
        <f t="shared" si="4"/>
        <v>205.9561694791594</v>
      </c>
      <c r="D118" s="34">
        <f t="shared" si="5"/>
        <v>36874.679121022382</v>
      </c>
    </row>
    <row r="119" spans="1:4" x14ac:dyDescent="0.25">
      <c r="A119" s="32">
        <v>40544</v>
      </c>
      <c r="B119" s="31">
        <f t="shared" si="6"/>
        <v>-636.54548241773182</v>
      </c>
      <c r="C119" s="34">
        <f t="shared" si="4"/>
        <v>203.57895764731106</v>
      </c>
      <c r="D119" s="34">
        <f t="shared" si="5"/>
        <v>36441.712596251964</v>
      </c>
    </row>
    <row r="120" spans="1:4" x14ac:dyDescent="0.25">
      <c r="A120" s="32">
        <v>40575</v>
      </c>
      <c r="B120" s="31">
        <f t="shared" si="6"/>
        <v>-636.54548241773182</v>
      </c>
      <c r="C120" s="34">
        <f t="shared" si="4"/>
        <v>201.18862162514105</v>
      </c>
      <c r="D120" s="34">
        <f t="shared" si="5"/>
        <v>36006.35573545938</v>
      </c>
    </row>
    <row r="121" spans="1:4" x14ac:dyDescent="0.25">
      <c r="A121" s="32">
        <v>40603</v>
      </c>
      <c r="B121" s="31">
        <f t="shared" si="6"/>
        <v>-636.54548241773182</v>
      </c>
      <c r="C121" s="34">
        <f t="shared" si="4"/>
        <v>198.78508895618199</v>
      </c>
      <c r="D121" s="34">
        <f t="shared" si="5"/>
        <v>35568.595341997832</v>
      </c>
    </row>
    <row r="122" spans="1:4" x14ac:dyDescent="0.25">
      <c r="A122" s="32">
        <v>40634</v>
      </c>
      <c r="B122" s="31">
        <f t="shared" si="6"/>
        <v>-636.54548241773182</v>
      </c>
      <c r="C122" s="34">
        <f t="shared" si="4"/>
        <v>196.36828678394636</v>
      </c>
      <c r="D122" s="34">
        <f t="shared" si="5"/>
        <v>35128.418146364049</v>
      </c>
    </row>
    <row r="123" spans="1:4" x14ac:dyDescent="0.25">
      <c r="A123" s="32">
        <v>40664</v>
      </c>
      <c r="B123" s="31">
        <f t="shared" si="6"/>
        <v>-636.54548241773182</v>
      </c>
      <c r="C123" s="34">
        <f t="shared" si="4"/>
        <v>193.93814184971819</v>
      </c>
      <c r="D123" s="34">
        <f t="shared" si="5"/>
        <v>34685.810805796042</v>
      </c>
    </row>
    <row r="124" spans="1:4" x14ac:dyDescent="0.25">
      <c r="A124" s="32">
        <v>40695</v>
      </c>
      <c r="B124" s="31">
        <f t="shared" si="6"/>
        <v>-636.54548241773182</v>
      </c>
      <c r="C124" s="34">
        <f t="shared" si="4"/>
        <v>191.49458049033231</v>
      </c>
      <c r="D124" s="34">
        <f t="shared" si="5"/>
        <v>34240.759903868646</v>
      </c>
    </row>
    <row r="125" spans="1:4" x14ac:dyDescent="0.25">
      <c r="A125" s="32">
        <v>40725</v>
      </c>
      <c r="B125" s="31">
        <f t="shared" si="6"/>
        <v>-636.54548241773182</v>
      </c>
      <c r="C125" s="34">
        <f t="shared" si="4"/>
        <v>189.03752863594147</v>
      </c>
      <c r="D125" s="34">
        <f t="shared" si="5"/>
        <v>33793.251950086858</v>
      </c>
    </row>
    <row r="126" spans="1:4" x14ac:dyDescent="0.25">
      <c r="A126" s="32">
        <v>40756</v>
      </c>
      <c r="B126" s="31">
        <f t="shared" si="6"/>
        <v>-636.54548241773182</v>
      </c>
      <c r="C126" s="34">
        <f t="shared" si="4"/>
        <v>186.56691180777119</v>
      </c>
      <c r="D126" s="34">
        <f t="shared" si="5"/>
        <v>33343.273379476901</v>
      </c>
    </row>
    <row r="127" spans="1:4" x14ac:dyDescent="0.25">
      <c r="A127" s="32">
        <v>40787</v>
      </c>
      <c r="B127" s="31">
        <f t="shared" si="6"/>
        <v>-636.54548241773182</v>
      </c>
      <c r="C127" s="34">
        <f t="shared" si="4"/>
        <v>184.08265511586205</v>
      </c>
      <c r="D127" s="34">
        <f t="shared" si="5"/>
        <v>32890.810552175033</v>
      </c>
    </row>
    <row r="128" spans="1:4" x14ac:dyDescent="0.25">
      <c r="A128" s="32">
        <v>40817</v>
      </c>
      <c r="B128" s="31">
        <f t="shared" si="6"/>
        <v>-636.54548241773182</v>
      </c>
      <c r="C128" s="34">
        <f t="shared" si="4"/>
        <v>181.58468325679965</v>
      </c>
      <c r="D128" s="34">
        <f t="shared" si="5"/>
        <v>32435.849753014099</v>
      </c>
    </row>
    <row r="129" spans="1:4" x14ac:dyDescent="0.25">
      <c r="A129" s="32">
        <v>40848</v>
      </c>
      <c r="B129" s="31">
        <f t="shared" si="6"/>
        <v>-636.54548241773182</v>
      </c>
      <c r="C129" s="34">
        <f t="shared" si="4"/>
        <v>179.07292051143202</v>
      </c>
      <c r="D129" s="34">
        <f t="shared" si="5"/>
        <v>31978.3771911078</v>
      </c>
    </row>
    <row r="130" spans="1:4" x14ac:dyDescent="0.25">
      <c r="A130" s="32">
        <v>40878</v>
      </c>
      <c r="B130" s="31">
        <f t="shared" si="6"/>
        <v>-636.54548241773182</v>
      </c>
      <c r="C130" s="34">
        <f t="shared" si="4"/>
        <v>176.54729074257432</v>
      </c>
      <c r="D130" s="34">
        <f t="shared" si="5"/>
        <v>31518.378999432643</v>
      </c>
    </row>
    <row r="131" spans="1:4" s="7" customFormat="1" x14ac:dyDescent="0.25">
      <c r="A131" s="35">
        <v>40909</v>
      </c>
      <c r="B131" s="36">
        <f t="shared" si="6"/>
        <v>-636.54548241773182</v>
      </c>
      <c r="C131" s="37">
        <f t="shared" si="4"/>
        <v>174.00771739270104</v>
      </c>
      <c r="D131" s="37">
        <f t="shared" si="5"/>
        <v>31055.841234407613</v>
      </c>
    </row>
    <row r="132" spans="1:4" x14ac:dyDescent="0.25">
      <c r="A132" s="32">
        <v>40940</v>
      </c>
      <c r="B132" s="31">
        <f t="shared" si="6"/>
        <v>-636.54548241773182</v>
      </c>
      <c r="C132" s="34">
        <f t="shared" si="4"/>
        <v>171.45412348162537</v>
      </c>
      <c r="D132" s="34">
        <f t="shared" si="5"/>
        <v>30590.749875471505</v>
      </c>
    </row>
    <row r="133" spans="1:4" x14ac:dyDescent="0.25">
      <c r="A133" s="32">
        <v>40969</v>
      </c>
      <c r="B133" s="31">
        <f t="shared" si="6"/>
        <v>-636.54548241773182</v>
      </c>
      <c r="C133" s="34">
        <f t="shared" si="4"/>
        <v>168.88643160416561</v>
      </c>
      <c r="D133" s="34">
        <f t="shared" si="5"/>
        <v>30123.090824657938</v>
      </c>
    </row>
    <row r="134" spans="1:4" x14ac:dyDescent="0.25">
      <c r="A134" s="32">
        <v>41000</v>
      </c>
      <c r="B134" s="31">
        <f t="shared" si="6"/>
        <v>-636.54548241773182</v>
      </c>
      <c r="C134" s="34">
        <f t="shared" si="4"/>
        <v>166.30456392779902</v>
      </c>
      <c r="D134" s="34">
        <f t="shared" si="5"/>
        <v>29652.849906168005</v>
      </c>
    </row>
    <row r="135" spans="1:4" x14ac:dyDescent="0.25">
      <c r="A135" s="32">
        <v>41030</v>
      </c>
      <c r="B135" s="31">
        <f t="shared" si="6"/>
        <v>-636.54548241773182</v>
      </c>
      <c r="C135" s="34">
        <f t="shared" si="4"/>
        <v>163.70844219030252</v>
      </c>
      <c r="D135" s="34">
        <f t="shared" si="5"/>
        <v>29180.012865940575</v>
      </c>
    </row>
    <row r="136" spans="1:4" x14ac:dyDescent="0.25">
      <c r="A136" s="32">
        <v>41061</v>
      </c>
      <c r="B136" s="31">
        <f t="shared" si="6"/>
        <v>-636.54548241773182</v>
      </c>
      <c r="C136" s="34">
        <f t="shared" si="4"/>
        <v>161.09798769738026</v>
      </c>
      <c r="D136" s="34">
        <f t="shared" si="5"/>
        <v>28704.565371220222</v>
      </c>
    </row>
    <row r="137" spans="1:4" x14ac:dyDescent="0.25">
      <c r="A137" s="32">
        <v>41091</v>
      </c>
      <c r="B137" s="31">
        <f t="shared" si="6"/>
        <v>-636.54548241773182</v>
      </c>
      <c r="C137" s="34">
        <f t="shared" si="4"/>
        <v>158.4731213202783</v>
      </c>
      <c r="D137" s="34">
        <f t="shared" si="5"/>
        <v>28226.493010122769</v>
      </c>
    </row>
    <row r="138" spans="1:4" x14ac:dyDescent="0.25">
      <c r="A138" s="32">
        <v>41122</v>
      </c>
      <c r="B138" s="31">
        <f t="shared" si="6"/>
        <v>-636.54548241773182</v>
      </c>
      <c r="C138" s="34">
        <f t="shared" si="4"/>
        <v>155.83376349338613</v>
      </c>
      <c r="D138" s="34">
        <f t="shared" si="5"/>
        <v>27745.781291198422</v>
      </c>
    </row>
    <row r="139" spans="1:4" x14ac:dyDescent="0.25">
      <c r="A139" s="32">
        <v>41153</v>
      </c>
      <c r="B139" s="31">
        <f t="shared" si="6"/>
        <v>-636.54548241773182</v>
      </c>
      <c r="C139" s="34">
        <f t="shared" ref="C139:C188" si="7">$B$4*D138</f>
        <v>153.17983421182461</v>
      </c>
      <c r="D139" s="34">
        <f t="shared" ref="D139:D177" si="8">D138+B139+C139</f>
        <v>27262.415642992513</v>
      </c>
    </row>
    <row r="140" spans="1:4" x14ac:dyDescent="0.25">
      <c r="A140" s="32">
        <v>41183</v>
      </c>
      <c r="B140" s="31">
        <f t="shared" si="6"/>
        <v>-636.54548241773182</v>
      </c>
      <c r="C140" s="34">
        <f t="shared" si="7"/>
        <v>150.51125302902116</v>
      </c>
      <c r="D140" s="34">
        <f t="shared" si="8"/>
        <v>26776.381413603802</v>
      </c>
    </row>
    <row r="141" spans="1:4" x14ac:dyDescent="0.25">
      <c r="A141" s="32">
        <v>41214</v>
      </c>
      <c r="B141" s="31">
        <f t="shared" si="6"/>
        <v>-636.54548241773182</v>
      </c>
      <c r="C141" s="34">
        <f t="shared" si="7"/>
        <v>147.82793905427098</v>
      </c>
      <c r="D141" s="34">
        <f t="shared" si="8"/>
        <v>26287.66387024034</v>
      </c>
    </row>
    <row r="142" spans="1:4" x14ac:dyDescent="0.25">
      <c r="A142" s="32">
        <v>41244</v>
      </c>
      <c r="B142" s="31">
        <f t="shared" si="6"/>
        <v>-636.54548241773182</v>
      </c>
      <c r="C142" s="34">
        <f t="shared" si="7"/>
        <v>145.12981095028522</v>
      </c>
      <c r="D142" s="34">
        <f t="shared" si="8"/>
        <v>25796.248198772893</v>
      </c>
    </row>
    <row r="143" spans="1:4" x14ac:dyDescent="0.25">
      <c r="A143" s="32">
        <v>41275</v>
      </c>
      <c r="B143" s="31">
        <f t="shared" ref="B143:B164" si="9">B142</f>
        <v>-636.54548241773182</v>
      </c>
      <c r="C143" s="34">
        <f t="shared" si="7"/>
        <v>142.41678693072535</v>
      </c>
      <c r="D143" s="34">
        <f t="shared" si="8"/>
        <v>25302.119503285885</v>
      </c>
    </row>
    <row r="144" spans="1:4" x14ac:dyDescent="0.25">
      <c r="A144" s="32">
        <v>41306</v>
      </c>
      <c r="B144" s="31">
        <f t="shared" si="9"/>
        <v>-636.54548241773182</v>
      </c>
      <c r="C144" s="34">
        <f t="shared" si="7"/>
        <v>139.68878475772416</v>
      </c>
      <c r="D144" s="34">
        <f t="shared" si="8"/>
        <v>24805.262805625876</v>
      </c>
    </row>
    <row r="145" spans="1:4" x14ac:dyDescent="0.25">
      <c r="A145" s="32">
        <v>41334</v>
      </c>
      <c r="B145" s="31">
        <f t="shared" si="9"/>
        <v>-636.54548241773182</v>
      </c>
      <c r="C145" s="34">
        <f t="shared" si="7"/>
        <v>136.94572173939287</v>
      </c>
      <c r="D145" s="34">
        <f t="shared" si="8"/>
        <v>24305.663044947538</v>
      </c>
    </row>
    <row r="146" spans="1:4" x14ac:dyDescent="0.25">
      <c r="A146" s="32">
        <v>41365</v>
      </c>
      <c r="B146" s="31">
        <f t="shared" si="9"/>
        <v>-636.54548241773182</v>
      </c>
      <c r="C146" s="34">
        <f t="shared" si="7"/>
        <v>134.18751472731452</v>
      </c>
      <c r="D146" s="34">
        <f t="shared" si="8"/>
        <v>23803.305077257119</v>
      </c>
    </row>
    <row r="147" spans="1:4" x14ac:dyDescent="0.25">
      <c r="A147" s="32">
        <v>41395</v>
      </c>
      <c r="B147" s="31">
        <f t="shared" si="9"/>
        <v>-636.54548241773182</v>
      </c>
      <c r="C147" s="34">
        <f t="shared" si="7"/>
        <v>131.41408011402368</v>
      </c>
      <c r="D147" s="34">
        <f t="shared" si="8"/>
        <v>23298.17367495341</v>
      </c>
    </row>
    <row r="148" spans="1:4" x14ac:dyDescent="0.25">
      <c r="A148" s="32">
        <v>41426</v>
      </c>
      <c r="B148" s="31">
        <f t="shared" si="9"/>
        <v>-636.54548241773182</v>
      </c>
      <c r="C148" s="34">
        <f t="shared" si="7"/>
        <v>128.62533383047196</v>
      </c>
      <c r="D148" s="34">
        <f t="shared" si="8"/>
        <v>22790.253526366148</v>
      </c>
    </row>
    <row r="149" spans="1:4" x14ac:dyDescent="0.25">
      <c r="A149" s="32">
        <v>41456</v>
      </c>
      <c r="B149" s="31">
        <f t="shared" si="9"/>
        <v>-636.54548241773182</v>
      </c>
      <c r="C149" s="34">
        <f t="shared" si="7"/>
        <v>125.82119134347978</v>
      </c>
      <c r="D149" s="34">
        <f t="shared" si="8"/>
        <v>22279.529235291895</v>
      </c>
    </row>
    <row r="150" spans="1:4" x14ac:dyDescent="0.25">
      <c r="A150" s="32">
        <v>41487</v>
      </c>
      <c r="B150" s="31">
        <f t="shared" si="9"/>
        <v>-636.54548241773182</v>
      </c>
      <c r="C150" s="34">
        <f t="shared" si="7"/>
        <v>123.00156765317401</v>
      </c>
      <c r="D150" s="34">
        <f t="shared" si="8"/>
        <v>21765.985320527336</v>
      </c>
    </row>
    <row r="151" spans="1:4" x14ac:dyDescent="0.25">
      <c r="A151" s="32">
        <v>41518</v>
      </c>
      <c r="B151" s="31">
        <f t="shared" si="9"/>
        <v>-636.54548241773182</v>
      </c>
      <c r="C151" s="34">
        <f t="shared" si="7"/>
        <v>120.16637729041133</v>
      </c>
      <c r="D151" s="34">
        <f t="shared" si="8"/>
        <v>21249.606215400014</v>
      </c>
    </row>
    <row r="152" spans="1:4" x14ac:dyDescent="0.25">
      <c r="A152" s="32">
        <v>41548</v>
      </c>
      <c r="B152" s="31">
        <f t="shared" si="9"/>
        <v>-636.54548241773182</v>
      </c>
      <c r="C152" s="34">
        <f t="shared" si="7"/>
        <v>117.31553431418757</v>
      </c>
      <c r="D152" s="34">
        <f t="shared" si="8"/>
        <v>20730.376267296469</v>
      </c>
    </row>
    <row r="153" spans="1:4" x14ac:dyDescent="0.25">
      <c r="A153" s="32">
        <v>41579</v>
      </c>
      <c r="B153" s="31">
        <f t="shared" si="9"/>
        <v>-636.54548241773182</v>
      </c>
      <c r="C153" s="34">
        <f t="shared" si="7"/>
        <v>114.44895230903259</v>
      </c>
      <c r="D153" s="34">
        <f t="shared" si="8"/>
        <v>20208.279737187771</v>
      </c>
    </row>
    <row r="154" spans="1:4" x14ac:dyDescent="0.25">
      <c r="A154" s="32">
        <v>41609</v>
      </c>
      <c r="B154" s="31">
        <f t="shared" si="9"/>
        <v>-636.54548241773182</v>
      </c>
      <c r="C154" s="34">
        <f t="shared" si="7"/>
        <v>111.56654438239082</v>
      </c>
      <c r="D154" s="34">
        <f t="shared" si="8"/>
        <v>19683.300799152428</v>
      </c>
    </row>
    <row r="155" spans="1:4" x14ac:dyDescent="0.25">
      <c r="A155" s="32">
        <v>41640</v>
      </c>
      <c r="B155" s="31">
        <f t="shared" si="9"/>
        <v>-636.54548241773182</v>
      </c>
      <c r="C155" s="34">
        <f t="shared" si="7"/>
        <v>108.66822316198737</v>
      </c>
      <c r="D155" s="34">
        <f t="shared" si="8"/>
        <v>19155.423539896685</v>
      </c>
    </row>
    <row r="156" spans="1:4" x14ac:dyDescent="0.25">
      <c r="A156" s="32">
        <v>41671</v>
      </c>
      <c r="B156" s="31">
        <f t="shared" si="9"/>
        <v>-636.54548241773182</v>
      </c>
      <c r="C156" s="34">
        <f t="shared" si="7"/>
        <v>105.75390079317961</v>
      </c>
      <c r="D156" s="34">
        <f t="shared" si="8"/>
        <v>18624.631958272133</v>
      </c>
    </row>
    <row r="157" spans="1:4" x14ac:dyDescent="0.25">
      <c r="A157" s="32">
        <v>41699</v>
      </c>
      <c r="B157" s="31">
        <f t="shared" si="9"/>
        <v>-636.54548241773182</v>
      </c>
      <c r="C157" s="34">
        <f t="shared" si="7"/>
        <v>102.82348893629407</v>
      </c>
      <c r="D157" s="34">
        <f t="shared" si="8"/>
        <v>18090.909964790695</v>
      </c>
    </row>
    <row r="158" spans="1:4" x14ac:dyDescent="0.25">
      <c r="A158" s="32">
        <v>41730</v>
      </c>
      <c r="B158" s="31">
        <f t="shared" si="9"/>
        <v>-636.54548241773182</v>
      </c>
      <c r="C158" s="34">
        <f t="shared" si="7"/>
        <v>99.876898763948631</v>
      </c>
      <c r="D158" s="34">
        <f t="shared" si="8"/>
        <v>17554.241381136912</v>
      </c>
    </row>
    <row r="159" spans="1:4" x14ac:dyDescent="0.25">
      <c r="A159" s="32">
        <v>41760</v>
      </c>
      <c r="B159" s="31">
        <f t="shared" si="9"/>
        <v>-636.54548241773182</v>
      </c>
      <c r="C159" s="34">
        <f t="shared" si="7"/>
        <v>96.914040958360033</v>
      </c>
      <c r="D159" s="34">
        <f t="shared" si="8"/>
        <v>17014.609939677539</v>
      </c>
    </row>
    <row r="160" spans="1:4" x14ac:dyDescent="0.25">
      <c r="A160" s="32">
        <v>41791</v>
      </c>
      <c r="B160" s="31">
        <f t="shared" si="9"/>
        <v>-636.54548241773182</v>
      </c>
      <c r="C160" s="34">
        <f t="shared" si="7"/>
        <v>93.93482570863641</v>
      </c>
      <c r="D160" s="34">
        <f t="shared" si="8"/>
        <v>16471.999282968442</v>
      </c>
    </row>
    <row r="161" spans="1:4" x14ac:dyDescent="0.25">
      <c r="A161" s="32">
        <v>41821</v>
      </c>
      <c r="B161" s="31">
        <f t="shared" si="9"/>
        <v>-636.54548241773182</v>
      </c>
      <c r="C161" s="34">
        <f t="shared" si="7"/>
        <v>90.939162708054937</v>
      </c>
      <c r="D161" s="34">
        <f t="shared" si="8"/>
        <v>15926.392963258764</v>
      </c>
    </row>
    <row r="162" spans="1:4" x14ac:dyDescent="0.25">
      <c r="A162" s="32">
        <v>41852</v>
      </c>
      <c r="B162" s="31">
        <f t="shared" si="9"/>
        <v>-636.54548241773182</v>
      </c>
      <c r="C162" s="34">
        <f t="shared" si="7"/>
        <v>87.926961151324434</v>
      </c>
      <c r="D162" s="34">
        <f t="shared" si="8"/>
        <v>15377.774441992357</v>
      </c>
    </row>
    <row r="163" spans="1:4" x14ac:dyDescent="0.25">
      <c r="A163" s="32">
        <v>41883</v>
      </c>
      <c r="B163" s="31">
        <f t="shared" si="9"/>
        <v>-636.54548241773182</v>
      </c>
      <c r="C163" s="34">
        <f t="shared" si="7"/>
        <v>84.898129731832796</v>
      </c>
      <c r="D163" s="34">
        <f t="shared" si="8"/>
        <v>14826.127089306457</v>
      </c>
    </row>
    <row r="164" spans="1:4" x14ac:dyDescent="0.25">
      <c r="A164" s="32">
        <v>41913</v>
      </c>
      <c r="B164" s="31">
        <f t="shared" si="9"/>
        <v>-636.54548241773182</v>
      </c>
      <c r="C164" s="34">
        <f t="shared" si="7"/>
        <v>81.852576638879398</v>
      </c>
      <c r="D164" s="34">
        <f t="shared" si="8"/>
        <v>14271.434183527605</v>
      </c>
    </row>
    <row r="165" spans="1:4" x14ac:dyDescent="0.25">
      <c r="A165" s="32">
        <v>41944</v>
      </c>
      <c r="B165" s="31">
        <f t="shared" ref="B165:B188" si="10">B164</f>
        <v>-636.54548241773182</v>
      </c>
      <c r="C165" s="34">
        <f t="shared" si="7"/>
        <v>78.790209554891987</v>
      </c>
      <c r="D165" s="34">
        <f t="shared" si="8"/>
        <v>13713.678910664765</v>
      </c>
    </row>
    <row r="166" spans="1:4" x14ac:dyDescent="0.25">
      <c r="A166" s="32">
        <v>41974</v>
      </c>
      <c r="B166" s="31">
        <f t="shared" si="10"/>
        <v>-636.54548241773182</v>
      </c>
      <c r="C166" s="34">
        <f t="shared" si="7"/>
        <v>75.710935652628393</v>
      </c>
      <c r="D166" s="34">
        <f t="shared" si="8"/>
        <v>13152.844363899661</v>
      </c>
    </row>
    <row r="167" spans="1:4" x14ac:dyDescent="0.25">
      <c r="A167" s="32">
        <v>42005</v>
      </c>
      <c r="B167" s="31">
        <f t="shared" si="10"/>
        <v>-636.54548241773182</v>
      </c>
      <c r="C167" s="34">
        <f t="shared" si="7"/>
        <v>72.614661592362708</v>
      </c>
      <c r="D167" s="34">
        <f t="shared" si="8"/>
        <v>12588.913543074292</v>
      </c>
    </row>
    <row r="168" spans="1:4" x14ac:dyDescent="0.25">
      <c r="A168" s="32">
        <v>42036</v>
      </c>
      <c r="B168" s="31">
        <f t="shared" si="10"/>
        <v>-636.54548241773182</v>
      </c>
      <c r="C168" s="34">
        <f t="shared" si="7"/>
        <v>69.501293519055992</v>
      </c>
      <c r="D168" s="34">
        <f t="shared" si="8"/>
        <v>12021.869354175615</v>
      </c>
    </row>
    <row r="169" spans="1:4" x14ac:dyDescent="0.25">
      <c r="A169" s="32">
        <v>42064</v>
      </c>
      <c r="B169" s="31">
        <f t="shared" si="10"/>
        <v>-636.54548241773182</v>
      </c>
      <c r="C169" s="34">
        <f t="shared" si="7"/>
        <v>66.3707370595112</v>
      </c>
      <c r="D169" s="34">
        <f t="shared" si="8"/>
        <v>11451.694608817394</v>
      </c>
    </row>
    <row r="170" spans="1:4" x14ac:dyDescent="0.25">
      <c r="A170" s="32">
        <v>42095</v>
      </c>
      <c r="B170" s="31">
        <f t="shared" si="10"/>
        <v>-636.54548241773182</v>
      </c>
      <c r="C170" s="34">
        <f t="shared" si="7"/>
        <v>63.222897319512697</v>
      </c>
      <c r="D170" s="34">
        <f t="shared" si="8"/>
        <v>10878.372023719174</v>
      </c>
    </row>
    <row r="171" spans="1:4" x14ac:dyDescent="0.25">
      <c r="A171" s="32">
        <v>42125</v>
      </c>
      <c r="B171" s="31">
        <f t="shared" si="10"/>
        <v>-636.54548241773182</v>
      </c>
      <c r="C171" s="34">
        <f t="shared" si="7"/>
        <v>60.057678880949602</v>
      </c>
      <c r="D171" s="34">
        <f t="shared" si="8"/>
        <v>10301.884220182392</v>
      </c>
    </row>
    <row r="172" spans="1:4" x14ac:dyDescent="0.25">
      <c r="A172" s="32">
        <v>42156</v>
      </c>
      <c r="B172" s="31">
        <f t="shared" si="10"/>
        <v>-636.54548241773182</v>
      </c>
      <c r="C172" s="34">
        <f t="shared" si="7"/>
        <v>56.874985798923625</v>
      </c>
      <c r="D172" s="34">
        <f t="shared" si="8"/>
        <v>9722.2137235635837</v>
      </c>
    </row>
    <row r="173" spans="1:4" x14ac:dyDescent="0.25">
      <c r="A173" s="32">
        <v>42186</v>
      </c>
      <c r="B173" s="31">
        <f t="shared" si="10"/>
        <v>-636.54548241773182</v>
      </c>
      <c r="C173" s="34">
        <f t="shared" si="7"/>
        <v>53.67472159884062</v>
      </c>
      <c r="D173" s="34">
        <f t="shared" si="8"/>
        <v>9139.3429627446912</v>
      </c>
    </row>
    <row r="174" spans="1:4" x14ac:dyDescent="0.25">
      <c r="A174" s="32">
        <v>42217</v>
      </c>
      <c r="B174" s="31">
        <f t="shared" si="10"/>
        <v>-636.54548241773182</v>
      </c>
      <c r="C174" s="34">
        <f t="shared" si="7"/>
        <v>50.456789273486315</v>
      </c>
      <c r="D174" s="34">
        <f t="shared" si="8"/>
        <v>8553.2542696004457</v>
      </c>
    </row>
    <row r="175" spans="1:4" x14ac:dyDescent="0.25">
      <c r="A175" s="32">
        <v>42248</v>
      </c>
      <c r="B175" s="31">
        <f t="shared" si="10"/>
        <v>-636.54548241773182</v>
      </c>
      <c r="C175" s="34">
        <f t="shared" si="7"/>
        <v>47.221091280085794</v>
      </c>
      <c r="D175" s="34">
        <f t="shared" si="8"/>
        <v>7963.929878462799</v>
      </c>
    </row>
    <row r="176" spans="1:4" x14ac:dyDescent="0.25">
      <c r="A176" s="32">
        <v>42278</v>
      </c>
      <c r="B176" s="31">
        <f t="shared" si="10"/>
        <v>-636.54548241773182</v>
      </c>
      <c r="C176" s="34">
        <f t="shared" si="7"/>
        <v>43.967529537346699</v>
      </c>
      <c r="D176" s="34">
        <f t="shared" si="8"/>
        <v>7371.3519255824131</v>
      </c>
    </row>
    <row r="177" spans="1:4" x14ac:dyDescent="0.25">
      <c r="A177" s="32">
        <v>42309</v>
      </c>
      <c r="B177" s="31">
        <f t="shared" si="10"/>
        <v>-636.54548241773182</v>
      </c>
      <c r="C177" s="34">
        <f t="shared" si="7"/>
        <v>40.696005422486238</v>
      </c>
      <c r="D177" s="34">
        <f t="shared" si="8"/>
        <v>6775.5024485871681</v>
      </c>
    </row>
    <row r="178" spans="1:4" x14ac:dyDescent="0.25">
      <c r="A178" s="32">
        <v>42339</v>
      </c>
      <c r="B178" s="31">
        <f t="shared" si="10"/>
        <v>-636.54548241773182</v>
      </c>
      <c r="C178" s="34">
        <f t="shared" si="7"/>
        <v>37.406419768241655</v>
      </c>
      <c r="D178" s="34">
        <f>D177+B178+C178</f>
        <v>6176.3633859376787</v>
      </c>
    </row>
    <row r="179" spans="1:4" x14ac:dyDescent="0.25">
      <c r="A179" s="32">
        <v>42370</v>
      </c>
      <c r="B179" s="31">
        <f t="shared" si="10"/>
        <v>-636.54548241773182</v>
      </c>
      <c r="C179" s="34">
        <f t="shared" si="7"/>
        <v>34.098672859864266</v>
      </c>
      <c r="D179" s="34">
        <f t="shared" ref="D179:D188" si="11">D178+B179+C179</f>
        <v>5573.916576379811</v>
      </c>
    </row>
    <row r="180" spans="1:4" x14ac:dyDescent="0.25">
      <c r="A180" s="32">
        <v>42401</v>
      </c>
      <c r="B180" s="31">
        <f t="shared" si="10"/>
        <v>-636.54548241773182</v>
      </c>
      <c r="C180" s="34">
        <f t="shared" si="7"/>
        <v>30.772664432096875</v>
      </c>
      <c r="D180" s="34">
        <f t="shared" si="11"/>
        <v>4968.1437583941761</v>
      </c>
    </row>
    <row r="181" spans="1:4" x14ac:dyDescent="0.25">
      <c r="A181" s="32">
        <v>42430</v>
      </c>
      <c r="B181" s="31">
        <f t="shared" si="10"/>
        <v>-636.54548241773182</v>
      </c>
      <c r="C181" s="34">
        <f t="shared" si="7"/>
        <v>27.428293666134515</v>
      </c>
      <c r="D181" s="34">
        <f t="shared" si="11"/>
        <v>4359.0265696425795</v>
      </c>
    </row>
    <row r="182" spans="1:4" x14ac:dyDescent="0.25">
      <c r="A182" s="32">
        <v>42461</v>
      </c>
      <c r="B182" s="31">
        <f t="shared" si="10"/>
        <v>-636.54548241773182</v>
      </c>
      <c r="C182" s="34">
        <f t="shared" si="7"/>
        <v>24.065459186568408</v>
      </c>
      <c r="D182" s="34">
        <f t="shared" si="11"/>
        <v>3746.5465464114159</v>
      </c>
    </row>
    <row r="183" spans="1:4" x14ac:dyDescent="0.25">
      <c r="A183" s="32">
        <v>42491</v>
      </c>
      <c r="B183" s="31">
        <f t="shared" si="10"/>
        <v>-636.54548241773182</v>
      </c>
      <c r="C183" s="34">
        <f t="shared" si="7"/>
        <v>20.684059058313025</v>
      </c>
      <c r="D183" s="34">
        <f t="shared" si="11"/>
        <v>3130.6851230519969</v>
      </c>
    </row>
    <row r="184" spans="1:4" x14ac:dyDescent="0.25">
      <c r="A184" s="32">
        <v>42522</v>
      </c>
      <c r="B184" s="31">
        <f t="shared" si="10"/>
        <v>-636.54548241773182</v>
      </c>
      <c r="C184" s="34">
        <f t="shared" si="7"/>
        <v>17.283990783516234</v>
      </c>
      <c r="D184" s="34">
        <f t="shared" si="11"/>
        <v>2511.4236314177815</v>
      </c>
    </row>
    <row r="185" spans="1:4" x14ac:dyDescent="0.25">
      <c r="A185" s="32">
        <v>42552</v>
      </c>
      <c r="B185" s="31">
        <f t="shared" si="10"/>
        <v>-636.54548241773182</v>
      </c>
      <c r="C185" s="34">
        <f t="shared" si="7"/>
        <v>13.865151298452336</v>
      </c>
      <c r="D185" s="34">
        <f t="shared" si="11"/>
        <v>1888.7433002985019</v>
      </c>
    </row>
    <row r="186" spans="1:4" x14ac:dyDescent="0.25">
      <c r="A186" s="32">
        <v>42583</v>
      </c>
      <c r="B186" s="31">
        <f t="shared" si="10"/>
        <v>-636.54548241773182</v>
      </c>
      <c r="C186" s="34">
        <f t="shared" si="7"/>
        <v>10.427436970397979</v>
      </c>
      <c r="D186" s="34">
        <f t="shared" si="11"/>
        <v>1262.6252548511682</v>
      </c>
    </row>
    <row r="187" spans="1:4" x14ac:dyDescent="0.25">
      <c r="A187" s="32">
        <v>42614</v>
      </c>
      <c r="B187" s="31">
        <f t="shared" si="10"/>
        <v>-636.54548241773182</v>
      </c>
      <c r="C187" s="34">
        <f t="shared" si="7"/>
        <v>6.9707435944908243</v>
      </c>
      <c r="D187" s="34">
        <f t="shared" si="11"/>
        <v>633.05051602792719</v>
      </c>
    </row>
    <row r="188" spans="1:4" x14ac:dyDescent="0.25">
      <c r="A188" s="32">
        <v>42644</v>
      </c>
      <c r="B188" s="31">
        <f t="shared" si="10"/>
        <v>-636.54548241773182</v>
      </c>
      <c r="C188" s="34">
        <f t="shared" si="7"/>
        <v>3.4949663905708479</v>
      </c>
      <c r="D188" s="34">
        <f t="shared" si="11"/>
        <v>7.6621686773137299E-10</v>
      </c>
    </row>
    <row r="189" spans="1:4" x14ac:dyDescent="0.25">
      <c r="A189" s="32"/>
    </row>
    <row r="190" spans="1:4" x14ac:dyDescent="0.25">
      <c r="A190" s="32"/>
      <c r="B190" s="31">
        <f>SUM(B9:B188)</f>
        <v>-114578.18683519134</v>
      </c>
      <c r="C190" s="31">
        <f>SUM(C9:C188)</f>
        <v>42078.186835192122</v>
      </c>
    </row>
    <row r="191" spans="1:4" x14ac:dyDescent="0.25">
      <c r="A191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/>
  </sheetViews>
  <sheetFormatPr defaultRowHeight="15" x14ac:dyDescent="0.25"/>
  <cols>
    <col min="1" max="1" width="25.140625" style="33" customWidth="1"/>
    <col min="2" max="2" width="40.5703125" customWidth="1"/>
  </cols>
  <sheetData>
    <row r="1" spans="1:3" x14ac:dyDescent="0.25">
      <c r="A1" s="33" t="s">
        <v>127</v>
      </c>
    </row>
    <row r="3" spans="1:3" x14ac:dyDescent="0.25">
      <c r="A3" s="38">
        <v>1100000</v>
      </c>
      <c r="B3" t="s">
        <v>116</v>
      </c>
    </row>
    <row r="4" spans="1:3" x14ac:dyDescent="0.25">
      <c r="A4" s="40">
        <v>1.4999999999999999E-2</v>
      </c>
      <c r="B4" t="s">
        <v>131</v>
      </c>
    </row>
    <row r="5" spans="1:3" x14ac:dyDescent="0.25">
      <c r="A5" s="38">
        <f>A4*A3</f>
        <v>16500</v>
      </c>
      <c r="B5" t="s">
        <v>131</v>
      </c>
    </row>
    <row r="6" spans="1:3" x14ac:dyDescent="0.25">
      <c r="A6" s="39">
        <v>0.125</v>
      </c>
      <c r="B6" t="s">
        <v>117</v>
      </c>
    </row>
    <row r="7" spans="1:3" x14ac:dyDescent="0.25">
      <c r="A7" s="33">
        <f>A6*A5</f>
        <v>2062.5</v>
      </c>
      <c r="B7" t="s">
        <v>118</v>
      </c>
      <c r="C7" t="s">
        <v>134</v>
      </c>
    </row>
    <row r="8" spans="1:3" x14ac:dyDescent="0.25">
      <c r="A8" s="33">
        <v>16500</v>
      </c>
      <c r="B8" t="s">
        <v>132</v>
      </c>
      <c r="C8" t="s">
        <v>135</v>
      </c>
    </row>
    <row r="9" spans="1:3" x14ac:dyDescent="0.25">
      <c r="A9" s="33">
        <f>3*A8</f>
        <v>49500</v>
      </c>
      <c r="B9" t="s">
        <v>119</v>
      </c>
      <c r="C9" t="s">
        <v>135</v>
      </c>
    </row>
    <row r="10" spans="1:3" x14ac:dyDescent="0.25">
      <c r="A10" s="33">
        <f>A9+A8</f>
        <v>66000</v>
      </c>
      <c r="B10" t="s">
        <v>161</v>
      </c>
    </row>
    <row r="11" spans="1:3" x14ac:dyDescent="0.25">
      <c r="A11" s="33">
        <f>A7*A10</f>
        <v>136125000</v>
      </c>
      <c r="B11" t="s">
        <v>160</v>
      </c>
      <c r="C11" t="s">
        <v>135</v>
      </c>
    </row>
    <row r="12" spans="1:3" x14ac:dyDescent="0.25">
      <c r="A12" s="33">
        <v>56000000000000</v>
      </c>
      <c r="B12" t="s">
        <v>130</v>
      </c>
      <c r="C12" t="s">
        <v>133</v>
      </c>
    </row>
    <row r="13" spans="1:3" x14ac:dyDescent="0.25">
      <c r="A13" s="42">
        <f>A11/A12</f>
        <v>2.4308035714285716E-6</v>
      </c>
      <c r="B13" t="s">
        <v>121</v>
      </c>
    </row>
    <row r="14" spans="1:3" x14ac:dyDescent="0.25">
      <c r="A14" s="33">
        <v>500000000</v>
      </c>
      <c r="B14" t="s">
        <v>120</v>
      </c>
      <c r="C14" t="s">
        <v>135</v>
      </c>
    </row>
    <row r="15" spans="1:3" x14ac:dyDescent="0.25">
      <c r="A15" s="42">
        <f>A14/A12</f>
        <v>8.9285714285714292E-6</v>
      </c>
      <c r="B15" t="s">
        <v>122</v>
      </c>
    </row>
    <row r="16" spans="1:3" x14ac:dyDescent="0.25">
      <c r="A16" s="33">
        <f>A14*5</f>
        <v>2500000000</v>
      </c>
      <c r="B16" t="s">
        <v>123</v>
      </c>
      <c r="C16" t="s">
        <v>135</v>
      </c>
    </row>
    <row r="17" spans="1:3" x14ac:dyDescent="0.25">
      <c r="A17" s="42">
        <f>A14/A12</f>
        <v>8.9285714285714292E-6</v>
      </c>
      <c r="B17" t="s">
        <v>122</v>
      </c>
    </row>
    <row r="18" spans="1:3" x14ac:dyDescent="0.25">
      <c r="A18" s="33">
        <v>25000000</v>
      </c>
      <c r="B18" t="s">
        <v>124</v>
      </c>
      <c r="C18" t="s">
        <v>136</v>
      </c>
    </row>
    <row r="19" spans="1:3" x14ac:dyDescent="0.25">
      <c r="A19" s="33">
        <f>A18+A16+A14+A11</f>
        <v>3161125000</v>
      </c>
      <c r="B19" t="s">
        <v>125</v>
      </c>
    </row>
    <row r="20" spans="1:3" x14ac:dyDescent="0.25">
      <c r="A20" s="41">
        <f>A19/A12</f>
        <v>5.6448660714285711E-5</v>
      </c>
      <c r="B20" t="s">
        <v>126</v>
      </c>
    </row>
    <row r="21" spans="1:3" x14ac:dyDescent="0.25">
      <c r="A21" s="33">
        <f>0.15*A19-A18</f>
        <v>449168750</v>
      </c>
      <c r="B21" t="s">
        <v>128</v>
      </c>
      <c r="C21" t="s">
        <v>137</v>
      </c>
    </row>
    <row r="22" spans="1:3" x14ac:dyDescent="0.25">
      <c r="A22" s="33">
        <f>0.25*A19-A18</f>
        <v>765281250</v>
      </c>
      <c r="B22" t="s">
        <v>129</v>
      </c>
      <c r="C22" t="s">
        <v>137</v>
      </c>
    </row>
    <row r="23" spans="1:3" x14ac:dyDescent="0.25">
      <c r="A23" s="33">
        <v>25000000</v>
      </c>
      <c r="B23" t="s">
        <v>140</v>
      </c>
    </row>
    <row r="24" spans="1:3" x14ac:dyDescent="0.25">
      <c r="A24" s="33">
        <v>75000000</v>
      </c>
      <c r="B24" t="s">
        <v>141</v>
      </c>
    </row>
    <row r="25" spans="1:3" x14ac:dyDescent="0.25">
      <c r="A25" s="39">
        <v>5.88</v>
      </c>
    </row>
    <row r="26" spans="1:3" x14ac:dyDescent="0.25">
      <c r="A26" s="33">
        <f>A25*A24</f>
        <v>441000000</v>
      </c>
      <c r="B26" t="s">
        <v>138</v>
      </c>
    </row>
    <row r="27" spans="1:3" x14ac:dyDescent="0.25">
      <c r="A27" s="33">
        <f>A26-A24-A24</f>
        <v>291000000</v>
      </c>
      <c r="B27" t="s">
        <v>139</v>
      </c>
    </row>
    <row r="29" spans="1:3" x14ac:dyDescent="0.25">
      <c r="A29" s="33" t="s">
        <v>142</v>
      </c>
      <c r="B29" t="s">
        <v>143</v>
      </c>
    </row>
    <row r="30" spans="1:3" x14ac:dyDescent="0.25">
      <c r="A30" s="33" t="s">
        <v>144</v>
      </c>
      <c r="B30" t="s">
        <v>145</v>
      </c>
    </row>
    <row r="31" spans="1:3" x14ac:dyDescent="0.25">
      <c r="A31" s="33" t="s">
        <v>146</v>
      </c>
      <c r="B31" t="s">
        <v>147</v>
      </c>
    </row>
    <row r="32" spans="1:3" x14ac:dyDescent="0.25">
      <c r="A32" s="33" t="s">
        <v>148</v>
      </c>
      <c r="B32" t="s">
        <v>149</v>
      </c>
    </row>
    <row r="33" spans="1:2" x14ac:dyDescent="0.25">
      <c r="A33" s="33" t="s">
        <v>159</v>
      </c>
      <c r="B33" t="s">
        <v>155</v>
      </c>
    </row>
    <row r="34" spans="1:2" x14ac:dyDescent="0.25">
      <c r="A34" s="33" t="s">
        <v>150</v>
      </c>
      <c r="B34" t="s">
        <v>154</v>
      </c>
    </row>
    <row r="35" spans="1:2" x14ac:dyDescent="0.25">
      <c r="A35" s="33" t="s">
        <v>151</v>
      </c>
      <c r="B35" t="s">
        <v>153</v>
      </c>
    </row>
    <row r="36" spans="1:2" x14ac:dyDescent="0.25">
      <c r="A36" s="33" t="s">
        <v>152</v>
      </c>
      <c r="B36" t="s">
        <v>156</v>
      </c>
    </row>
    <row r="37" spans="1:2" x14ac:dyDescent="0.25">
      <c r="A37" s="33" t="s">
        <v>158</v>
      </c>
      <c r="B37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Payment Records</vt:lpstr>
      <vt:lpstr>Scheduled Payments</vt:lpstr>
      <vt:lpstr>Fine Worksheet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2013-10-08T13:06:15Z</cp:lastPrinted>
  <dcterms:created xsi:type="dcterms:W3CDTF">2013-09-30T13:27:35Z</dcterms:created>
  <dcterms:modified xsi:type="dcterms:W3CDTF">2014-04-21T12:53:34Z</dcterms:modified>
</cp:coreProperties>
</file>